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Glucose" sheetId="1" r:id="rId1"/>
    <sheet name="CaloricConsumption" sheetId="2" r:id="rId2"/>
    <sheet name="Ketones" sheetId="3" r:id="rId3"/>
    <sheet name="BodyMass" sheetId="4" r:id="rId4"/>
    <sheet name="PostMortem" sheetId="5" r:id="rId5"/>
  </sheets>
  <externalReferences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M23" i="5" l="1"/>
  <c r="L23" i="5"/>
  <c r="O21" i="5"/>
  <c r="M21" i="5"/>
  <c r="L21" i="5"/>
  <c r="L27" i="5" s="1"/>
  <c r="AD72" i="4" l="1"/>
  <c r="Y72" i="4"/>
  <c r="V72" i="4"/>
  <c r="Q72" i="4"/>
  <c r="N72" i="4"/>
  <c r="I72" i="4"/>
  <c r="F72" i="4"/>
  <c r="AD69" i="4"/>
  <c r="AC69" i="4"/>
  <c r="V69" i="4"/>
  <c r="U69" i="4"/>
  <c r="N69" i="4"/>
  <c r="M69" i="4"/>
  <c r="F69" i="4"/>
  <c r="E69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AF65" i="4"/>
  <c r="AF72" i="4" s="1"/>
  <c r="AE65" i="4"/>
  <c r="AE72" i="4" s="1"/>
  <c r="AD65" i="4"/>
  <c r="AD71" i="4" s="1"/>
  <c r="AC65" i="4"/>
  <c r="AC71" i="4" s="1"/>
  <c r="AB65" i="4"/>
  <c r="AB71" i="4" s="1"/>
  <c r="AA65" i="4"/>
  <c r="AA71" i="4" s="1"/>
  <c r="Z65" i="4"/>
  <c r="Z71" i="4" s="1"/>
  <c r="Y65" i="4"/>
  <c r="Y71" i="4" s="1"/>
  <c r="X65" i="4"/>
  <c r="X72" i="4" s="1"/>
  <c r="W65" i="4"/>
  <c r="W72" i="4" s="1"/>
  <c r="V65" i="4"/>
  <c r="V71" i="4" s="1"/>
  <c r="U65" i="4"/>
  <c r="U71" i="4" s="1"/>
  <c r="T65" i="4"/>
  <c r="T71" i="4" s="1"/>
  <c r="S65" i="4"/>
  <c r="S71" i="4" s="1"/>
  <c r="R65" i="4"/>
  <c r="R71" i="4" s="1"/>
  <c r="Q65" i="4"/>
  <c r="Q71" i="4" s="1"/>
  <c r="P65" i="4"/>
  <c r="P72" i="4" s="1"/>
  <c r="O65" i="4"/>
  <c r="O72" i="4" s="1"/>
  <c r="N65" i="4"/>
  <c r="N71" i="4" s="1"/>
  <c r="M65" i="4"/>
  <c r="M71" i="4" s="1"/>
  <c r="L65" i="4"/>
  <c r="L71" i="4" s="1"/>
  <c r="K65" i="4"/>
  <c r="K71" i="4" s="1"/>
  <c r="J65" i="4"/>
  <c r="J71" i="4" s="1"/>
  <c r="I65" i="4"/>
  <c r="I71" i="4" s="1"/>
  <c r="H65" i="4"/>
  <c r="H72" i="4" s="1"/>
  <c r="G65" i="4"/>
  <c r="G72" i="4" s="1"/>
  <c r="F65" i="4"/>
  <c r="F71" i="4" s="1"/>
  <c r="E65" i="4"/>
  <c r="E71" i="4" s="1"/>
  <c r="D65" i="4"/>
  <c r="D71" i="4" s="1"/>
  <c r="C65" i="4"/>
  <c r="C71" i="4" s="1"/>
  <c r="AD34" i="4"/>
  <c r="AC34" i="4"/>
  <c r="V34" i="4"/>
  <c r="U34" i="4"/>
  <c r="N34" i="4"/>
  <c r="M34" i="4"/>
  <c r="F34" i="4"/>
  <c r="E34" i="4"/>
  <c r="AD33" i="4"/>
  <c r="AC33" i="4"/>
  <c r="AB33" i="4"/>
  <c r="AA33" i="4"/>
  <c r="V33" i="4"/>
  <c r="U33" i="4"/>
  <c r="T33" i="4"/>
  <c r="S33" i="4"/>
  <c r="N33" i="4"/>
  <c r="M33" i="4"/>
  <c r="L33" i="4"/>
  <c r="K33" i="4"/>
  <c r="F33" i="4"/>
  <c r="E33" i="4"/>
  <c r="D33" i="4"/>
  <c r="C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F31" i="4"/>
  <c r="AF33" i="4" s="1"/>
  <c r="AE31" i="4"/>
  <c r="AE33" i="4" s="1"/>
  <c r="AD31" i="4"/>
  <c r="AC31" i="4"/>
  <c r="AB31" i="4"/>
  <c r="AB69" i="4" s="1"/>
  <c r="AA31" i="4"/>
  <c r="AA69" i="4" s="1"/>
  <c r="Z31" i="4"/>
  <c r="Z33" i="4" s="1"/>
  <c r="Y31" i="4"/>
  <c r="Y33" i="4" s="1"/>
  <c r="X31" i="4"/>
  <c r="X34" i="4" s="1"/>
  <c r="W31" i="4"/>
  <c r="W33" i="4" s="1"/>
  <c r="V31" i="4"/>
  <c r="U31" i="4"/>
  <c r="T31" i="4"/>
  <c r="T69" i="4" s="1"/>
  <c r="S31" i="4"/>
  <c r="S69" i="4" s="1"/>
  <c r="R31" i="4"/>
  <c r="R33" i="4" s="1"/>
  <c r="Q31" i="4"/>
  <c r="Q33" i="4" s="1"/>
  <c r="P31" i="4"/>
  <c r="P33" i="4" s="1"/>
  <c r="O31" i="4"/>
  <c r="O33" i="4" s="1"/>
  <c r="N31" i="4"/>
  <c r="M31" i="4"/>
  <c r="L31" i="4"/>
  <c r="L69" i="4" s="1"/>
  <c r="K31" i="4"/>
  <c r="K69" i="4" s="1"/>
  <c r="J31" i="4"/>
  <c r="J33" i="4" s="1"/>
  <c r="I31" i="4"/>
  <c r="I33" i="4" s="1"/>
  <c r="H31" i="4"/>
  <c r="H33" i="4" s="1"/>
  <c r="G31" i="4"/>
  <c r="G33" i="4" s="1"/>
  <c r="F31" i="4"/>
  <c r="E31" i="4"/>
  <c r="D31" i="4"/>
  <c r="D69" i="4" s="1"/>
  <c r="C31" i="4"/>
  <c r="C69" i="4" s="1"/>
  <c r="AD68" i="3"/>
  <c r="AB68" i="3"/>
  <c r="X68" i="3"/>
  <c r="U68" i="3"/>
  <c r="S68" i="3"/>
  <c r="P68" i="3"/>
  <c r="M68" i="3"/>
  <c r="K68" i="3"/>
  <c r="H68" i="3"/>
  <c r="E68" i="3"/>
  <c r="C68" i="3"/>
  <c r="AG67" i="3"/>
  <c r="AF67" i="3"/>
  <c r="AD67" i="3"/>
  <c r="AC67" i="3"/>
  <c r="AB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G65" i="3"/>
  <c r="AF65" i="3"/>
  <c r="AD65" i="3"/>
  <c r="AC65" i="3"/>
  <c r="AB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G64" i="3"/>
  <c r="AF64" i="3"/>
  <c r="AD64" i="3"/>
  <c r="AC64" i="3"/>
  <c r="AB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G32" i="3"/>
  <c r="AF32" i="3"/>
  <c r="AD32" i="3"/>
  <c r="AC32" i="3"/>
  <c r="AB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G31" i="3"/>
  <c r="AG68" i="3" s="1"/>
  <c r="AF31" i="3"/>
  <c r="AF68" i="3" s="1"/>
  <c r="AD31" i="3"/>
  <c r="AC31" i="3"/>
  <c r="AC68" i="3" s="1"/>
  <c r="AB31" i="3"/>
  <c r="Z31" i="3"/>
  <c r="Z68" i="3" s="1"/>
  <c r="Y31" i="3"/>
  <c r="Y68" i="3" s="1"/>
  <c r="X31" i="3"/>
  <c r="W31" i="3"/>
  <c r="W68" i="3" s="1"/>
  <c r="V31" i="3"/>
  <c r="V68" i="3" s="1"/>
  <c r="U31" i="3"/>
  <c r="T31" i="3"/>
  <c r="T68" i="3" s="1"/>
  <c r="S31" i="3"/>
  <c r="R31" i="3"/>
  <c r="R68" i="3" s="1"/>
  <c r="Q31" i="3"/>
  <c r="Q68" i="3" s="1"/>
  <c r="P31" i="3"/>
  <c r="O31" i="3"/>
  <c r="O68" i="3" s="1"/>
  <c r="N31" i="3"/>
  <c r="N68" i="3" s="1"/>
  <c r="M31" i="3"/>
  <c r="L31" i="3"/>
  <c r="L68" i="3" s="1"/>
  <c r="K31" i="3"/>
  <c r="J31" i="3"/>
  <c r="J68" i="3" s="1"/>
  <c r="I31" i="3"/>
  <c r="I68" i="3" s="1"/>
  <c r="H31" i="3"/>
  <c r="G31" i="3"/>
  <c r="G68" i="3" s="1"/>
  <c r="F31" i="3"/>
  <c r="F68" i="3" s="1"/>
  <c r="E31" i="3"/>
  <c r="D31" i="3"/>
  <c r="D68" i="3" s="1"/>
  <c r="C31" i="3"/>
  <c r="C133" i="2"/>
  <c r="B133" i="2"/>
  <c r="C132" i="2"/>
  <c r="B132" i="2"/>
  <c r="C131" i="2"/>
  <c r="B131" i="2"/>
  <c r="C126" i="2"/>
  <c r="E126" i="2" s="1"/>
  <c r="B126" i="2"/>
  <c r="C125" i="2"/>
  <c r="E125" i="2" s="1"/>
  <c r="B125" i="2"/>
  <c r="C124" i="2"/>
  <c r="B124" i="2"/>
  <c r="E124" i="2" s="1"/>
  <c r="AR71" i="2"/>
  <c r="AJ71" i="2"/>
  <c r="AB71" i="2"/>
  <c r="T71" i="2"/>
  <c r="L71" i="2"/>
  <c r="D71" i="2"/>
  <c r="AW67" i="2"/>
  <c r="AV67" i="2"/>
  <c r="AV71" i="2" s="1"/>
  <c r="AU67" i="2"/>
  <c r="AU71" i="2" s="1"/>
  <c r="AT67" i="2"/>
  <c r="AS67" i="2"/>
  <c r="AS71" i="2" s="1"/>
  <c r="AR67" i="2"/>
  <c r="AQ67" i="2"/>
  <c r="AQ71" i="2" s="1"/>
  <c r="AP67" i="2"/>
  <c r="AP71" i="2" s="1"/>
  <c r="AO67" i="2"/>
  <c r="AN67" i="2"/>
  <c r="AN71" i="2" s="1"/>
  <c r="AM67" i="2"/>
  <c r="AM71" i="2" s="1"/>
  <c r="AL67" i="2"/>
  <c r="AK67" i="2"/>
  <c r="AK71" i="2" s="1"/>
  <c r="AJ67" i="2"/>
  <c r="AI67" i="2"/>
  <c r="AI71" i="2" s="1"/>
  <c r="AH67" i="2"/>
  <c r="AH71" i="2" s="1"/>
  <c r="AG67" i="2"/>
  <c r="AF67" i="2"/>
  <c r="AF71" i="2" s="1"/>
  <c r="AE67" i="2"/>
  <c r="AE71" i="2" s="1"/>
  <c r="AD67" i="2"/>
  <c r="AC67" i="2"/>
  <c r="AC71" i="2" s="1"/>
  <c r="AB67" i="2"/>
  <c r="AA67" i="2"/>
  <c r="AA71" i="2" s="1"/>
  <c r="Z67" i="2"/>
  <c r="Z71" i="2" s="1"/>
  <c r="Y67" i="2"/>
  <c r="X67" i="2"/>
  <c r="X71" i="2" s="1"/>
  <c r="W67" i="2"/>
  <c r="W71" i="2" s="1"/>
  <c r="V67" i="2"/>
  <c r="V71" i="2" s="1"/>
  <c r="U67" i="2"/>
  <c r="U71" i="2" s="1"/>
  <c r="T67" i="2"/>
  <c r="S67" i="2"/>
  <c r="S71" i="2" s="1"/>
  <c r="R67" i="2"/>
  <c r="R71" i="2" s="1"/>
  <c r="Q67" i="2"/>
  <c r="P67" i="2"/>
  <c r="P71" i="2" s="1"/>
  <c r="O67" i="2"/>
  <c r="O71" i="2" s="1"/>
  <c r="N67" i="2"/>
  <c r="N71" i="2" s="1"/>
  <c r="M67" i="2"/>
  <c r="M71" i="2" s="1"/>
  <c r="L67" i="2"/>
  <c r="K67" i="2"/>
  <c r="K71" i="2" s="1"/>
  <c r="J67" i="2"/>
  <c r="J71" i="2" s="1"/>
  <c r="I67" i="2"/>
  <c r="H67" i="2"/>
  <c r="H71" i="2" s="1"/>
  <c r="G67" i="2"/>
  <c r="G71" i="2" s="1"/>
  <c r="F67" i="2"/>
  <c r="F71" i="2" s="1"/>
  <c r="E67" i="2"/>
  <c r="E71" i="2" s="1"/>
  <c r="D67" i="2"/>
  <c r="C67" i="2"/>
  <c r="C71" i="2" s="1"/>
  <c r="B67" i="2"/>
  <c r="B71" i="2" s="1"/>
  <c r="AT65" i="2"/>
  <c r="AT69" i="2" s="1"/>
  <c r="AQ65" i="2"/>
  <c r="AQ69" i="2" s="1"/>
  <c r="AL65" i="2"/>
  <c r="AL69" i="2" s="1"/>
  <c r="AI65" i="2"/>
  <c r="AI69" i="2" s="1"/>
  <c r="AD65" i="2"/>
  <c r="AD69" i="2" s="1"/>
  <c r="AA65" i="2"/>
  <c r="AA69" i="2" s="1"/>
  <c r="V65" i="2"/>
  <c r="V69" i="2" s="1"/>
  <c r="S65" i="2"/>
  <c r="S69" i="2" s="1"/>
  <c r="N65" i="2"/>
  <c r="N69" i="2" s="1"/>
  <c r="K65" i="2"/>
  <c r="K69" i="2" s="1"/>
  <c r="F65" i="2"/>
  <c r="F69" i="2" s="1"/>
  <c r="C65" i="2"/>
  <c r="C69" i="2" s="1"/>
  <c r="AV63" i="2"/>
  <c r="AN63" i="2"/>
  <c r="AF63" i="2"/>
  <c r="X63" i="2"/>
  <c r="P63" i="2"/>
  <c r="H63" i="2"/>
  <c r="AW62" i="2"/>
  <c r="AV62" i="2"/>
  <c r="AU62" i="2"/>
  <c r="AU63" i="2" s="1"/>
  <c r="AT62" i="2"/>
  <c r="AT63" i="2" s="1"/>
  <c r="AS62" i="2"/>
  <c r="AS63" i="2" s="1"/>
  <c r="AR62" i="2"/>
  <c r="AR63" i="2" s="1"/>
  <c r="AQ62" i="2"/>
  <c r="AQ63" i="2" s="1"/>
  <c r="AP62" i="2"/>
  <c r="AP63" i="2" s="1"/>
  <c r="AO62" i="2"/>
  <c r="AN62" i="2"/>
  <c r="AM62" i="2"/>
  <c r="AM63" i="2" s="1"/>
  <c r="AL62" i="2"/>
  <c r="AL63" i="2" s="1"/>
  <c r="AK62" i="2"/>
  <c r="AK63" i="2" s="1"/>
  <c r="AJ62" i="2"/>
  <c r="AJ63" i="2" s="1"/>
  <c r="AI62" i="2"/>
  <c r="AI63" i="2" s="1"/>
  <c r="AH62" i="2"/>
  <c r="AH63" i="2" s="1"/>
  <c r="AG62" i="2"/>
  <c r="AF62" i="2"/>
  <c r="AE62" i="2"/>
  <c r="AE63" i="2" s="1"/>
  <c r="AD62" i="2"/>
  <c r="AD63" i="2" s="1"/>
  <c r="AC62" i="2"/>
  <c r="AC63" i="2" s="1"/>
  <c r="AB62" i="2"/>
  <c r="AB63" i="2" s="1"/>
  <c r="AA62" i="2"/>
  <c r="AA63" i="2" s="1"/>
  <c r="Z62" i="2"/>
  <c r="Z63" i="2" s="1"/>
  <c r="Y62" i="2"/>
  <c r="X62" i="2"/>
  <c r="W62" i="2"/>
  <c r="W63" i="2" s="1"/>
  <c r="V62" i="2"/>
  <c r="V63" i="2" s="1"/>
  <c r="U62" i="2"/>
  <c r="U63" i="2" s="1"/>
  <c r="T62" i="2"/>
  <c r="T63" i="2" s="1"/>
  <c r="S62" i="2"/>
  <c r="S63" i="2" s="1"/>
  <c r="R62" i="2"/>
  <c r="R63" i="2" s="1"/>
  <c r="Q62" i="2"/>
  <c r="P62" i="2"/>
  <c r="O62" i="2"/>
  <c r="O63" i="2" s="1"/>
  <c r="N62" i="2"/>
  <c r="N63" i="2" s="1"/>
  <c r="M62" i="2"/>
  <c r="M63" i="2" s="1"/>
  <c r="L62" i="2"/>
  <c r="L63" i="2" s="1"/>
  <c r="K62" i="2"/>
  <c r="K63" i="2" s="1"/>
  <c r="J62" i="2"/>
  <c r="J63" i="2" s="1"/>
  <c r="I62" i="2"/>
  <c r="H62" i="2"/>
  <c r="G62" i="2"/>
  <c r="G63" i="2" s="1"/>
  <c r="F62" i="2"/>
  <c r="F63" i="2" s="1"/>
  <c r="E62" i="2"/>
  <c r="E63" i="2" s="1"/>
  <c r="D62" i="2"/>
  <c r="D63" i="2" s="1"/>
  <c r="C62" i="2"/>
  <c r="C63" i="2" s="1"/>
  <c r="B62" i="2"/>
  <c r="B63" i="2" s="1"/>
  <c r="AW61" i="2"/>
  <c r="AW66" i="2" s="1"/>
  <c r="AW70" i="2" s="1"/>
  <c r="AV61" i="2"/>
  <c r="AV66" i="2" s="1"/>
  <c r="AV70" i="2" s="1"/>
  <c r="AU61" i="2"/>
  <c r="AU66" i="2" s="1"/>
  <c r="AU70" i="2" s="1"/>
  <c r="AT61" i="2"/>
  <c r="AT66" i="2" s="1"/>
  <c r="AT70" i="2" s="1"/>
  <c r="AS61" i="2"/>
  <c r="AS65" i="2" s="1"/>
  <c r="AS69" i="2" s="1"/>
  <c r="AR61" i="2"/>
  <c r="AR65" i="2" s="1"/>
  <c r="AR69" i="2" s="1"/>
  <c r="AQ61" i="2"/>
  <c r="AQ66" i="2" s="1"/>
  <c r="AQ70" i="2" s="1"/>
  <c r="AP61" i="2"/>
  <c r="AP66" i="2" s="1"/>
  <c r="AP70" i="2" s="1"/>
  <c r="AO61" i="2"/>
  <c r="AO66" i="2" s="1"/>
  <c r="AO70" i="2" s="1"/>
  <c r="AN61" i="2"/>
  <c r="AN66" i="2" s="1"/>
  <c r="AN70" i="2" s="1"/>
  <c r="AM61" i="2"/>
  <c r="AM66" i="2" s="1"/>
  <c r="AM70" i="2" s="1"/>
  <c r="AL61" i="2"/>
  <c r="AL66" i="2" s="1"/>
  <c r="AL70" i="2" s="1"/>
  <c r="AK61" i="2"/>
  <c r="AK65" i="2" s="1"/>
  <c r="AK69" i="2" s="1"/>
  <c r="AJ61" i="2"/>
  <c r="AJ65" i="2" s="1"/>
  <c r="AJ69" i="2" s="1"/>
  <c r="AI61" i="2"/>
  <c r="AI66" i="2" s="1"/>
  <c r="AI70" i="2" s="1"/>
  <c r="AH61" i="2"/>
  <c r="AH66" i="2" s="1"/>
  <c r="AH70" i="2" s="1"/>
  <c r="AG61" i="2"/>
  <c r="AG66" i="2" s="1"/>
  <c r="AG70" i="2" s="1"/>
  <c r="AF61" i="2"/>
  <c r="AF66" i="2" s="1"/>
  <c r="AF70" i="2" s="1"/>
  <c r="AE61" i="2"/>
  <c r="AE66" i="2" s="1"/>
  <c r="AE70" i="2" s="1"/>
  <c r="AD61" i="2"/>
  <c r="AD66" i="2" s="1"/>
  <c r="AD70" i="2" s="1"/>
  <c r="AC61" i="2"/>
  <c r="AC65" i="2" s="1"/>
  <c r="AC69" i="2" s="1"/>
  <c r="AB61" i="2"/>
  <c r="AB66" i="2" s="1"/>
  <c r="AB70" i="2" s="1"/>
  <c r="AA61" i="2"/>
  <c r="AA66" i="2" s="1"/>
  <c r="AA70" i="2" s="1"/>
  <c r="Z61" i="2"/>
  <c r="Z66" i="2" s="1"/>
  <c r="Z70" i="2" s="1"/>
  <c r="Y61" i="2"/>
  <c r="Y66" i="2" s="1"/>
  <c r="Y70" i="2" s="1"/>
  <c r="X61" i="2"/>
  <c r="X66" i="2" s="1"/>
  <c r="X70" i="2" s="1"/>
  <c r="W61" i="2"/>
  <c r="W66" i="2" s="1"/>
  <c r="W70" i="2" s="1"/>
  <c r="V61" i="2"/>
  <c r="V66" i="2" s="1"/>
  <c r="V70" i="2" s="1"/>
  <c r="U61" i="2"/>
  <c r="U65" i="2" s="1"/>
  <c r="U69" i="2" s="1"/>
  <c r="T61" i="2"/>
  <c r="T65" i="2" s="1"/>
  <c r="T69" i="2" s="1"/>
  <c r="S61" i="2"/>
  <c r="S66" i="2" s="1"/>
  <c r="S70" i="2" s="1"/>
  <c r="R61" i="2"/>
  <c r="R66" i="2" s="1"/>
  <c r="R70" i="2" s="1"/>
  <c r="Q61" i="2"/>
  <c r="Q66" i="2" s="1"/>
  <c r="Q70" i="2" s="1"/>
  <c r="P61" i="2"/>
  <c r="P66" i="2" s="1"/>
  <c r="P70" i="2" s="1"/>
  <c r="O61" i="2"/>
  <c r="O66" i="2" s="1"/>
  <c r="O70" i="2" s="1"/>
  <c r="N61" i="2"/>
  <c r="N66" i="2" s="1"/>
  <c r="N70" i="2" s="1"/>
  <c r="M61" i="2"/>
  <c r="M65" i="2" s="1"/>
  <c r="M69" i="2" s="1"/>
  <c r="L61" i="2"/>
  <c r="L65" i="2" s="1"/>
  <c r="L69" i="2" s="1"/>
  <c r="K61" i="2"/>
  <c r="K66" i="2" s="1"/>
  <c r="K70" i="2" s="1"/>
  <c r="J61" i="2"/>
  <c r="J66" i="2" s="1"/>
  <c r="J70" i="2" s="1"/>
  <c r="I61" i="2"/>
  <c r="I66" i="2" s="1"/>
  <c r="I70" i="2" s="1"/>
  <c r="H61" i="2"/>
  <c r="H66" i="2" s="1"/>
  <c r="H70" i="2" s="1"/>
  <c r="G61" i="2"/>
  <c r="G66" i="2" s="1"/>
  <c r="G70" i="2" s="1"/>
  <c r="F61" i="2"/>
  <c r="F66" i="2" s="1"/>
  <c r="F70" i="2" s="1"/>
  <c r="E61" i="2"/>
  <c r="E65" i="2" s="1"/>
  <c r="E69" i="2" s="1"/>
  <c r="D61" i="2"/>
  <c r="D65" i="2" s="1"/>
  <c r="D69" i="2" s="1"/>
  <c r="C61" i="2"/>
  <c r="C66" i="2" s="1"/>
  <c r="C70" i="2" s="1"/>
  <c r="B61" i="2"/>
  <c r="B66" i="2" s="1"/>
  <c r="B70" i="2" s="1"/>
  <c r="AY58" i="2"/>
  <c r="AX58" i="2"/>
  <c r="AY57" i="2"/>
  <c r="AX57" i="2"/>
  <c r="AY56" i="2"/>
  <c r="AX56" i="2"/>
  <c r="AY55" i="2"/>
  <c r="AX55" i="2"/>
  <c r="AY54" i="2"/>
  <c r="AX54" i="2"/>
  <c r="AY53" i="2"/>
  <c r="AX53" i="2"/>
  <c r="AY52" i="2"/>
  <c r="AX52" i="2"/>
  <c r="AY51" i="2"/>
  <c r="AX51" i="2"/>
  <c r="AY50" i="2"/>
  <c r="AX50" i="2"/>
  <c r="AY49" i="2"/>
  <c r="AX49" i="2"/>
  <c r="AY48" i="2"/>
  <c r="AX48" i="2"/>
  <c r="AY47" i="2"/>
  <c r="AX47" i="2"/>
  <c r="AY46" i="2"/>
  <c r="AX46" i="2"/>
  <c r="AY45" i="2"/>
  <c r="AX45" i="2"/>
  <c r="AY44" i="2"/>
  <c r="AX44" i="2"/>
  <c r="AY43" i="2"/>
  <c r="AX43" i="2"/>
  <c r="AY42" i="2"/>
  <c r="AX42" i="2"/>
  <c r="AY41" i="2"/>
  <c r="AX41" i="2"/>
  <c r="AY40" i="2"/>
  <c r="AX40" i="2"/>
  <c r="AY39" i="2"/>
  <c r="AX39" i="2"/>
  <c r="AY38" i="2"/>
  <c r="AX38" i="2"/>
  <c r="AY37" i="2"/>
  <c r="AX37" i="2"/>
  <c r="AY36" i="2"/>
  <c r="AX36" i="2"/>
  <c r="AX67" i="2" s="1"/>
  <c r="AX71" i="2" s="1"/>
  <c r="AY35" i="2"/>
  <c r="AX35" i="2"/>
  <c r="AY34" i="2"/>
  <c r="AY61" i="2" s="1"/>
  <c r="AX34" i="2"/>
  <c r="AX61" i="2" s="1"/>
  <c r="AY31" i="2"/>
  <c r="AX31" i="2"/>
  <c r="AW31" i="2"/>
  <c r="AW71" i="2" s="1"/>
  <c r="AV31" i="2"/>
  <c r="AU31" i="2"/>
  <c r="AT31" i="2"/>
  <c r="AT71" i="2" s="1"/>
  <c r="AS31" i="2"/>
  <c r="AR31" i="2"/>
  <c r="AQ31" i="2"/>
  <c r="AP31" i="2"/>
  <c r="AO31" i="2"/>
  <c r="AO71" i="2" s="1"/>
  <c r="AN31" i="2"/>
  <c r="AM31" i="2"/>
  <c r="AL31" i="2"/>
  <c r="AL71" i="2" s="1"/>
  <c r="AK31" i="2"/>
  <c r="AJ31" i="2"/>
  <c r="AI31" i="2"/>
  <c r="AH31" i="2"/>
  <c r="AG31" i="2"/>
  <c r="AG71" i="2" s="1"/>
  <c r="AF31" i="2"/>
  <c r="AE31" i="2"/>
  <c r="AD31" i="2"/>
  <c r="AD71" i="2" s="1"/>
  <c r="AC31" i="2"/>
  <c r="AB31" i="2"/>
  <c r="AA31" i="2"/>
  <c r="Z31" i="2"/>
  <c r="Y31" i="2"/>
  <c r="Y71" i="2" s="1"/>
  <c r="X31" i="2"/>
  <c r="W31" i="2"/>
  <c r="V31" i="2"/>
  <c r="U31" i="2"/>
  <c r="T31" i="2"/>
  <c r="S31" i="2"/>
  <c r="R31" i="2"/>
  <c r="Q31" i="2"/>
  <c r="Q71" i="2" s="1"/>
  <c r="P31" i="2"/>
  <c r="O31" i="2"/>
  <c r="N31" i="2"/>
  <c r="M31" i="2"/>
  <c r="L31" i="2"/>
  <c r="K31" i="2"/>
  <c r="J31" i="2"/>
  <c r="I31" i="2"/>
  <c r="I71" i="2" s="1"/>
  <c r="H31" i="2"/>
  <c r="G31" i="2"/>
  <c r="F31" i="2"/>
  <c r="E31" i="2"/>
  <c r="D31" i="2"/>
  <c r="C31" i="2"/>
  <c r="B31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BB3" i="2"/>
  <c r="AE71" i="4" l="1"/>
  <c r="H71" i="4"/>
  <c r="P71" i="4"/>
  <c r="X71" i="4"/>
  <c r="AF71" i="4"/>
  <c r="J72" i="4"/>
  <c r="R72" i="4"/>
  <c r="Z72" i="4"/>
  <c r="G34" i="4"/>
  <c r="O34" i="4"/>
  <c r="W34" i="4"/>
  <c r="AE34" i="4"/>
  <c r="G69" i="4"/>
  <c r="O69" i="4"/>
  <c r="W69" i="4"/>
  <c r="AE69" i="4"/>
  <c r="C72" i="4"/>
  <c r="K72" i="4"/>
  <c r="S72" i="4"/>
  <c r="AA72" i="4"/>
  <c r="G71" i="4"/>
  <c r="O71" i="4"/>
  <c r="W71" i="4"/>
  <c r="H34" i="4"/>
  <c r="P34" i="4"/>
  <c r="AF34" i="4"/>
  <c r="H69" i="4"/>
  <c r="P69" i="4"/>
  <c r="X69" i="4"/>
  <c r="AF69" i="4"/>
  <c r="D72" i="4"/>
  <c r="L72" i="4"/>
  <c r="T72" i="4"/>
  <c r="AB72" i="4"/>
  <c r="I34" i="4"/>
  <c r="Q34" i="4"/>
  <c r="Y34" i="4"/>
  <c r="I69" i="4"/>
  <c r="Q69" i="4"/>
  <c r="Y69" i="4"/>
  <c r="E72" i="4"/>
  <c r="M72" i="4"/>
  <c r="U72" i="4"/>
  <c r="AC72" i="4"/>
  <c r="X33" i="4"/>
  <c r="J34" i="4"/>
  <c r="Z34" i="4"/>
  <c r="J69" i="4"/>
  <c r="R69" i="4"/>
  <c r="Z69" i="4"/>
  <c r="C34" i="4"/>
  <c r="K34" i="4"/>
  <c r="S34" i="4"/>
  <c r="AA34" i="4"/>
  <c r="R34" i="4"/>
  <c r="D34" i="4"/>
  <c r="L34" i="4"/>
  <c r="T34" i="4"/>
  <c r="AB34" i="4"/>
  <c r="AX66" i="2"/>
  <c r="AX70" i="2" s="1"/>
  <c r="AX65" i="2"/>
  <c r="AX69" i="2" s="1"/>
  <c r="AY66" i="2"/>
  <c r="AY70" i="2" s="1"/>
  <c r="AY65" i="2"/>
  <c r="AY69" i="2" s="1"/>
  <c r="AX62" i="2"/>
  <c r="AX63" i="2" s="1"/>
  <c r="L66" i="2"/>
  <c r="L70" i="2" s="1"/>
  <c r="AJ66" i="2"/>
  <c r="AJ70" i="2" s="1"/>
  <c r="AR66" i="2"/>
  <c r="AR70" i="2" s="1"/>
  <c r="AY62" i="2"/>
  <c r="AY63" i="2" s="1"/>
  <c r="I63" i="2"/>
  <c r="Q63" i="2"/>
  <c r="Y63" i="2"/>
  <c r="AG63" i="2"/>
  <c r="AO63" i="2"/>
  <c r="AW63" i="2"/>
  <c r="G65" i="2"/>
  <c r="G69" i="2" s="1"/>
  <c r="O65" i="2"/>
  <c r="O69" i="2" s="1"/>
  <c r="W65" i="2"/>
  <c r="W69" i="2" s="1"/>
  <c r="AE65" i="2"/>
  <c r="AE69" i="2" s="1"/>
  <c r="AM65" i="2"/>
  <c r="AM69" i="2" s="1"/>
  <c r="AL74" i="2" s="1"/>
  <c r="AU65" i="2"/>
  <c r="AU69" i="2" s="1"/>
  <c r="E66" i="2"/>
  <c r="E70" i="2" s="1"/>
  <c r="M66" i="2"/>
  <c r="M70" i="2" s="1"/>
  <c r="U66" i="2"/>
  <c r="U70" i="2" s="1"/>
  <c r="AC66" i="2"/>
  <c r="AC70" i="2" s="1"/>
  <c r="AK66" i="2"/>
  <c r="AK70" i="2" s="1"/>
  <c r="AS66" i="2"/>
  <c r="AS70" i="2" s="1"/>
  <c r="AY67" i="2"/>
  <c r="AY71" i="2" s="1"/>
  <c r="H65" i="2"/>
  <c r="H69" i="2" s="1"/>
  <c r="P65" i="2"/>
  <c r="P69" i="2" s="1"/>
  <c r="X65" i="2"/>
  <c r="X69" i="2" s="1"/>
  <c r="AF65" i="2"/>
  <c r="AF69" i="2" s="1"/>
  <c r="AN65" i="2"/>
  <c r="AN69" i="2" s="1"/>
  <c r="AV65" i="2"/>
  <c r="AV69" i="2" s="1"/>
  <c r="T66" i="2"/>
  <c r="T70" i="2" s="1"/>
  <c r="I65" i="2"/>
  <c r="I69" i="2" s="1"/>
  <c r="Q65" i="2"/>
  <c r="Q69" i="2" s="1"/>
  <c r="Y65" i="2"/>
  <c r="Y69" i="2" s="1"/>
  <c r="AG65" i="2"/>
  <c r="AG69" i="2" s="1"/>
  <c r="AO65" i="2"/>
  <c r="AO69" i="2" s="1"/>
  <c r="AW65" i="2"/>
  <c r="AW69" i="2" s="1"/>
  <c r="B65" i="2"/>
  <c r="B69" i="2" s="1"/>
  <c r="J65" i="2"/>
  <c r="J69" i="2" s="1"/>
  <c r="R65" i="2"/>
  <c r="R69" i="2" s="1"/>
  <c r="Z65" i="2"/>
  <c r="Z69" i="2" s="1"/>
  <c r="AH65" i="2"/>
  <c r="AH69" i="2" s="1"/>
  <c r="AP65" i="2"/>
  <c r="AP69" i="2" s="1"/>
  <c r="D66" i="2"/>
  <c r="D70" i="2" s="1"/>
  <c r="AB65" i="2"/>
  <c r="AB69" i="2" s="1"/>
  <c r="Z67" i="1" l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Z68" i="1" s="1"/>
  <c r="Y31" i="1"/>
  <c r="Y68" i="1" s="1"/>
  <c r="X31" i="1"/>
  <c r="X68" i="1" s="1"/>
  <c r="W31" i="1"/>
  <c r="W68" i="1" s="1"/>
  <c r="V31" i="1"/>
  <c r="V68" i="1" s="1"/>
  <c r="U31" i="1"/>
  <c r="U68" i="1" s="1"/>
  <c r="T31" i="1"/>
  <c r="T68" i="1" s="1"/>
  <c r="S31" i="1"/>
  <c r="S68" i="1" s="1"/>
  <c r="R31" i="1"/>
  <c r="R68" i="1" s="1"/>
  <c r="Q31" i="1"/>
  <c r="Q68" i="1" s="1"/>
  <c r="P31" i="1"/>
  <c r="P68" i="1" s="1"/>
  <c r="O31" i="1"/>
  <c r="O68" i="1" s="1"/>
  <c r="N31" i="1"/>
  <c r="N68" i="1" s="1"/>
  <c r="M31" i="1"/>
  <c r="M68" i="1" s="1"/>
  <c r="L31" i="1"/>
  <c r="L68" i="1" s="1"/>
  <c r="K31" i="1"/>
  <c r="K68" i="1" s="1"/>
  <c r="J31" i="1"/>
  <c r="J68" i="1" s="1"/>
  <c r="I31" i="1"/>
  <c r="I68" i="1" s="1"/>
  <c r="H31" i="1"/>
  <c r="H68" i="1" s="1"/>
  <c r="G31" i="1"/>
  <c r="G68" i="1" s="1"/>
  <c r="F31" i="1"/>
  <c r="F68" i="1" s="1"/>
  <c r="E31" i="1"/>
  <c r="E68" i="1" s="1"/>
  <c r="D31" i="1"/>
  <c r="D68" i="1" s="1"/>
  <c r="C31" i="1"/>
  <c r="C68" i="1" s="1"/>
</calcChain>
</file>

<file path=xl/sharedStrings.xml><?xml version="1.0" encoding="utf-8"?>
<sst xmlns="http://schemas.openxmlformats.org/spreadsheetml/2006/main" count="534" uniqueCount="146">
  <si>
    <t>NORMA</t>
  </si>
  <si>
    <t>OZN</t>
  </si>
  <si>
    <t>6.12</t>
  </si>
  <si>
    <t>13.12</t>
  </si>
  <si>
    <t>20.12</t>
  </si>
  <si>
    <t>27.12</t>
  </si>
  <si>
    <t>3.01</t>
  </si>
  <si>
    <t>10.01</t>
  </si>
  <si>
    <t>17.01</t>
  </si>
  <si>
    <t>24.01</t>
  </si>
  <si>
    <t>21.02</t>
  </si>
  <si>
    <t>7.03</t>
  </si>
  <si>
    <t>21.03</t>
  </si>
  <si>
    <t>4.04</t>
  </si>
  <si>
    <t>11.04</t>
  </si>
  <si>
    <t>2.05</t>
  </si>
  <si>
    <t>16.05</t>
  </si>
  <si>
    <t>30.05</t>
  </si>
  <si>
    <t>13.06</t>
  </si>
  <si>
    <t>28.06</t>
  </si>
  <si>
    <t>10.07</t>
  </si>
  <si>
    <t>11.08</t>
  </si>
  <si>
    <t>26.08</t>
  </si>
  <si>
    <t>5.09</t>
  </si>
  <si>
    <t>20.09</t>
  </si>
  <si>
    <t>3.10</t>
  </si>
  <si>
    <t>30.10</t>
  </si>
  <si>
    <t>TYDZIEŃ</t>
  </si>
  <si>
    <t>-</t>
  </si>
  <si>
    <t>Mean</t>
  </si>
  <si>
    <t>SD</t>
  </si>
  <si>
    <t>REZONANS</t>
  </si>
  <si>
    <t>DIETA</t>
  </si>
  <si>
    <t>NOWA KARMA</t>
  </si>
  <si>
    <t>p-value</t>
  </si>
  <si>
    <t>%-diff</t>
  </si>
  <si>
    <t>35</t>
  </si>
  <si>
    <t>MasaŻarciaAll_(g)</t>
  </si>
  <si>
    <t>TłuszczAll_(g)</t>
  </si>
  <si>
    <t>ProteinyAll_(g)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</si>
  <si>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</si>
  <si>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</si>
  <si>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</si>
  <si>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</si>
  <si>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</si>
  <si>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</si>
  <si>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</si>
  <si>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</si>
  <si>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</si>
  <si>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</si>
  <si>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</si>
  <si>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</si>
  <si>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</si>
  <si>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</si>
  <si>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</si>
  <si>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</si>
  <si>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</si>
  <si>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</si>
  <si>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</si>
  <si>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</si>
  <si>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</si>
  <si>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</si>
  <si>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</si>
  <si>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</si>
  <si>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</si>
  <si>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Mean_kcal</t>
  </si>
  <si>
    <t>Mean_proteine [g]</t>
  </si>
  <si>
    <t>Mean_fibre [g]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</si>
  <si>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</si>
  <si>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</si>
  <si>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</si>
  <si>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</si>
  <si>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</si>
  <si>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</si>
  <si>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</si>
  <si>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</si>
  <si>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</si>
  <si>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</si>
  <si>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</si>
  <si>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</si>
  <si>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</si>
  <si>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</si>
  <si>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</si>
  <si>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</si>
  <si>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</si>
  <si>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</si>
  <si>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</si>
  <si>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</si>
  <si>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</si>
  <si>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</si>
  <si>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</si>
  <si>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</si>
  <si>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</si>
  <si>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Nowa karma</t>
  </si>
  <si>
    <t>CV</t>
  </si>
  <si>
    <t>Mean_proteines_g</t>
  </si>
  <si>
    <t>%diff_in_kcal (D-N)</t>
  </si>
  <si>
    <t>%diff_in_proteine_intake (D-N)</t>
  </si>
  <si>
    <t>%diff_in_fiber_intake (D-N)</t>
  </si>
  <si>
    <t>Metabolizable energy:</t>
  </si>
  <si>
    <r>
      <t>Fat:</t>
    </r>
    <r>
      <rPr>
        <sz val="14"/>
        <color rgb="FF000000"/>
        <rFont val="Times New Roman"/>
        <family val="1"/>
        <charset val="238"/>
      </rPr>
      <t> </t>
    </r>
    <r>
      <rPr>
        <sz val="8"/>
        <color rgb="FF4D4871"/>
        <rFont val="Verdana"/>
        <family val="2"/>
        <charset val="238"/>
      </rPr>
      <t>1 gram = 9 calories</t>
    </r>
    <r>
      <rPr>
        <sz val="14"/>
        <color rgb="FF000000"/>
        <rFont val="Times New Roman"/>
        <family val="1"/>
        <charset val="238"/>
      </rPr>
      <t> </t>
    </r>
  </si>
  <si>
    <t>N: 3.0592734 kcal/g</t>
  </si>
  <si>
    <r>
      <t>Protein:</t>
    </r>
    <r>
      <rPr>
        <sz val="14"/>
        <color rgb="FF000000"/>
        <rFont val="Times New Roman"/>
        <family val="1"/>
        <charset val="238"/>
      </rPr>
      <t> </t>
    </r>
    <r>
      <rPr>
        <sz val="8"/>
        <color rgb="FF4D4871"/>
        <rFont val="Verdana"/>
        <family val="2"/>
        <charset val="238"/>
      </rPr>
      <t>1 gram = 4 calories</t>
    </r>
    <r>
      <rPr>
        <sz val="14"/>
        <color rgb="FF000000"/>
        <rFont val="Times New Roman"/>
        <family val="1"/>
        <charset val="238"/>
      </rPr>
      <t> </t>
    </r>
  </si>
  <si>
    <t>F2(Altronim): 5,017105 kcal/g</t>
  </si>
  <si>
    <r>
      <t>Carbohydrates:</t>
    </r>
    <r>
      <rPr>
        <sz val="14"/>
        <color rgb="FF000000"/>
        <rFont val="Times New Roman"/>
        <family val="1"/>
        <charset val="238"/>
      </rPr>
      <t> </t>
    </r>
    <r>
      <rPr>
        <sz val="8"/>
        <color rgb="FF4D4871"/>
        <rFont val="Verdana"/>
        <family val="2"/>
        <charset val="238"/>
      </rPr>
      <t>1 gram = 4 calories</t>
    </r>
  </si>
  <si>
    <t>Mean_cal_diff:</t>
  </si>
  <si>
    <r>
      <t>Alcohol:</t>
    </r>
    <r>
      <rPr>
        <sz val="14"/>
        <color rgb="FF000000"/>
        <rFont val="Times New Roman"/>
        <family val="1"/>
        <charset val="238"/>
      </rPr>
      <t> </t>
    </r>
    <r>
      <rPr>
        <sz val="8"/>
        <color rgb="FF4D4871"/>
        <rFont val="Verdana"/>
        <family val="2"/>
        <charset val="238"/>
      </rPr>
      <t>1 gram = 7 calories</t>
    </r>
  </si>
  <si>
    <t>http://www.nutristrategy.com/nutrition/calories.htm</t>
  </si>
  <si>
    <t>NORM</t>
  </si>
  <si>
    <t>Min_Protein(g)</t>
  </si>
  <si>
    <t>Max_Protein(g)</t>
  </si>
  <si>
    <t>DIET</t>
  </si>
  <si>
    <t>Mean DIFFERENCE before diet change and after</t>
  </si>
  <si>
    <t>BEFORE</t>
  </si>
  <si>
    <t>AFTER</t>
  </si>
  <si>
    <t>%difference</t>
  </si>
  <si>
    <t>Calories</t>
  </si>
  <si>
    <t>Protein</t>
  </si>
  <si>
    <t>Fiber</t>
  </si>
  <si>
    <t>Mean DIFFERENCE between groups before diet change and after</t>
  </si>
  <si>
    <t>Mean_ALL</t>
  </si>
  <si>
    <t>SD_All</t>
  </si>
  <si>
    <t>CV_All</t>
  </si>
  <si>
    <t>Slope</t>
  </si>
  <si>
    <t>CutOff</t>
  </si>
  <si>
    <t>w diecie ketogenicznej to jest 1-1,4  mmol/dm3  (Schwarzkroin; może być inny aparat, ale nasz też mierzy w mmol/dm3)</t>
  </si>
  <si>
    <t>to na pewno nie jest dieta ketogeniczna!!!</t>
  </si>
  <si>
    <t>OZN/DATA</t>
  </si>
  <si>
    <t>31.01</t>
  </si>
  <si>
    <t>7.02</t>
  </si>
  <si>
    <t>14.02</t>
  </si>
  <si>
    <t>25.04</t>
  </si>
  <si>
    <t>26.07</t>
  </si>
  <si>
    <t>18.10</t>
  </si>
  <si>
    <t>Subject</t>
  </si>
  <si>
    <t>UWAGI</t>
  </si>
  <si>
    <t>16.11.2013</t>
  </si>
  <si>
    <t>23.11.2013</t>
  </si>
  <si>
    <t>perfuzja</t>
  </si>
  <si>
    <t>30.11.2013</t>
  </si>
  <si>
    <t>ttest</t>
  </si>
  <si>
    <t>%dif</t>
  </si>
  <si>
    <t>Date</t>
  </si>
  <si>
    <t>BodyMass</t>
  </si>
  <si>
    <t>BrainMass</t>
  </si>
  <si>
    <t>EpidymalFatMass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</si>
</sst>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"/>
    <numFmt numFmtId="166" formatCode="0.0000"/>
    <numFmt numFmtId="167" formatCode="0.00000"/>
    <numFmt numFmtId="168" formatCode="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8"/>
      <color rgb="FF000000"/>
      <name val="Verdana"/>
      <family val="2"/>
      <charset val="238"/>
    </font>
    <font>
      <sz val="14"/>
      <color rgb="FF000000"/>
      <name val="Times New Roman"/>
      <family val="1"/>
      <charset val="238"/>
    </font>
    <font>
      <sz val="8"/>
      <color rgb="FF4D4871"/>
      <name val="Verdana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17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 style="thick">
        <color theme="8" tint="-0.249977111117893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2" applyFont="1"/>
    <xf numFmtId="0" fontId="2" fillId="0" borderId="0" xfId="2"/>
    <xf numFmtId="49" fontId="4" fillId="0" borderId="0" xfId="2" applyNumberFormat="1" applyFont="1"/>
    <xf numFmtId="49" fontId="4" fillId="0" borderId="1" xfId="2" applyNumberFormat="1" applyFont="1" applyBorder="1"/>
    <xf numFmtId="49" fontId="4" fillId="0" borderId="0" xfId="2" applyNumberFormat="1" applyFont="1" applyFill="1" applyBorder="1"/>
    <xf numFmtId="0" fontId="4" fillId="0" borderId="0" xfId="2" applyFont="1"/>
    <xf numFmtId="0" fontId="4" fillId="0" borderId="1" xfId="2" applyNumberFormat="1" applyFont="1" applyBorder="1"/>
    <xf numFmtId="0" fontId="4" fillId="0" borderId="0" xfId="2" applyNumberFormat="1" applyFont="1" applyFill="1" applyBorder="1"/>
    <xf numFmtId="0" fontId="4" fillId="0" borderId="0" xfId="2" applyNumberFormat="1" applyFont="1"/>
    <xf numFmtId="0" fontId="2" fillId="0" borderId="1" xfId="2" applyBorder="1"/>
    <xf numFmtId="0" fontId="2" fillId="0" borderId="0" xfId="2" applyFill="1" applyBorder="1"/>
    <xf numFmtId="0" fontId="2" fillId="2" borderId="0" xfId="2" applyFont="1" applyFill="1"/>
    <xf numFmtId="0" fontId="2" fillId="3" borderId="0" xfId="2" applyFill="1"/>
    <xf numFmtId="49" fontId="4" fillId="0" borderId="2" xfId="2" applyNumberFormat="1" applyFont="1" applyBorder="1"/>
    <xf numFmtId="0" fontId="4" fillId="0" borderId="2" xfId="2" applyFont="1" applyBorder="1"/>
    <xf numFmtId="0" fontId="2" fillId="0" borderId="0" xfId="2" applyFont="1"/>
    <xf numFmtId="0" fontId="2" fillId="0" borderId="1" xfId="2" applyNumberFormat="1" applyFont="1" applyBorder="1"/>
    <xf numFmtId="0" fontId="2" fillId="0" borderId="0" xfId="2" applyNumberFormat="1" applyFont="1" applyFill="1" applyBorder="1"/>
    <xf numFmtId="0" fontId="2" fillId="0" borderId="0" xfId="2" applyNumberFormat="1" applyFont="1"/>
    <xf numFmtId="0" fontId="2" fillId="0" borderId="2" xfId="2" applyFont="1" applyBorder="1"/>
    <xf numFmtId="0" fontId="2" fillId="0" borderId="2" xfId="2" applyBorder="1"/>
    <xf numFmtId="0" fontId="2" fillId="4" borderId="0" xfId="2" applyFill="1"/>
    <xf numFmtId="0" fontId="2" fillId="4" borderId="1" xfId="2" applyFill="1" applyBorder="1"/>
    <xf numFmtId="0" fontId="2" fillId="0" borderId="0" xfId="2" applyFill="1"/>
    <xf numFmtId="2" fontId="2" fillId="5" borderId="0" xfId="2" applyNumberFormat="1" applyFill="1"/>
    <xf numFmtId="2" fontId="2" fillId="0" borderId="0" xfId="2" applyNumberFormat="1"/>
    <xf numFmtId="164" fontId="1" fillId="0" borderId="0" xfId="1" applyNumberFormat="1"/>
    <xf numFmtId="2" fontId="4" fillId="0" borderId="0" xfId="2" applyNumberFormat="1" applyFont="1"/>
    <xf numFmtId="2" fontId="4" fillId="6" borderId="0" xfId="2" applyNumberFormat="1" applyFont="1" applyFill="1"/>
    <xf numFmtId="2" fontId="4" fillId="7" borderId="0" xfId="2" applyNumberFormat="1" applyFont="1" applyFill="1"/>
    <xf numFmtId="2" fontId="4" fillId="7" borderId="3" xfId="2" applyNumberFormat="1" applyFont="1" applyFill="1" applyBorder="1"/>
    <xf numFmtId="2" fontId="4" fillId="0" borderId="0" xfId="2" applyNumberFormat="1" applyFont="1" applyBorder="1"/>
    <xf numFmtId="49" fontId="4" fillId="6" borderId="0" xfId="2" applyNumberFormat="1" applyFont="1" applyFill="1"/>
    <xf numFmtId="49" fontId="4" fillId="7" borderId="0" xfId="2" applyNumberFormat="1" applyFont="1" applyFill="1"/>
    <xf numFmtId="49" fontId="0" fillId="0" borderId="0" xfId="0" applyNumberFormat="1"/>
    <xf numFmtId="0" fontId="2" fillId="6" borderId="0" xfId="2" applyFill="1"/>
    <xf numFmtId="0" fontId="0" fillId="7" borderId="0" xfId="0" applyFill="1"/>
    <xf numFmtId="0" fontId="0" fillId="8" borderId="0" xfId="0" applyFill="1"/>
    <xf numFmtId="0" fontId="4" fillId="0" borderId="0" xfId="2" applyFont="1" applyFill="1"/>
    <xf numFmtId="49" fontId="4" fillId="7" borderId="3" xfId="2" applyNumberFormat="1" applyFont="1" applyFill="1" applyBorder="1"/>
    <xf numFmtId="49" fontId="4" fillId="0" borderId="0" xfId="2" applyNumberFormat="1" applyFont="1" applyBorder="1"/>
    <xf numFmtId="0" fontId="2" fillId="9" borderId="0" xfId="2" applyFill="1"/>
    <xf numFmtId="0" fontId="0" fillId="7" borderId="4" xfId="0" applyFill="1" applyBorder="1"/>
    <xf numFmtId="0" fontId="0" fillId="7" borderId="0" xfId="0" applyFill="1" applyBorder="1"/>
    <xf numFmtId="0" fontId="5" fillId="0" borderId="0" xfId="2" applyFont="1" applyFill="1" applyBorder="1"/>
    <xf numFmtId="0" fontId="0" fillId="0" borderId="5" xfId="0" applyBorder="1"/>
    <xf numFmtId="2" fontId="0" fillId="0" borderId="0" xfId="0" applyNumberFormat="1"/>
    <xf numFmtId="2" fontId="0" fillId="0" borderId="5" xfId="0" applyNumberFormat="1" applyBorder="1"/>
    <xf numFmtId="9" fontId="0" fillId="0" borderId="0" xfId="1" applyFont="1"/>
    <xf numFmtId="9" fontId="0" fillId="0" borderId="5" xfId="1" applyFont="1" applyBorder="1"/>
    <xf numFmtId="164" fontId="0" fillId="0" borderId="0" xfId="1" applyNumberFormat="1" applyFont="1"/>
    <xf numFmtId="164" fontId="0" fillId="5" borderId="0" xfId="1" applyNumberFormat="1" applyFont="1" applyFill="1"/>
    <xf numFmtId="0" fontId="6" fillId="5" borderId="0" xfId="2" applyFont="1" applyFill="1"/>
    <xf numFmtId="0" fontId="7" fillId="0" borderId="0" xfId="0" applyFont="1"/>
    <xf numFmtId="0" fontId="10" fillId="5" borderId="0" xfId="0" applyFont="1" applyFill="1"/>
    <xf numFmtId="164" fontId="0" fillId="0" borderId="0" xfId="0" applyNumberFormat="1"/>
    <xf numFmtId="0" fontId="11" fillId="0" borderId="0" xfId="3"/>
    <xf numFmtId="0" fontId="5" fillId="0" borderId="0" xfId="2" applyFont="1"/>
    <xf numFmtId="0" fontId="2" fillId="10" borderId="1" xfId="2" applyFill="1" applyBorder="1"/>
    <xf numFmtId="0" fontId="2" fillId="10" borderId="0" xfId="2" applyFill="1"/>
    <xf numFmtId="165" fontId="2" fillId="0" borderId="0" xfId="2" applyNumberFormat="1"/>
    <xf numFmtId="165" fontId="2" fillId="5" borderId="0" xfId="2" applyNumberFormat="1" applyFill="1"/>
    <xf numFmtId="166" fontId="2" fillId="0" borderId="0" xfId="2" applyNumberFormat="1"/>
    <xf numFmtId="167" fontId="2" fillId="0" borderId="0" xfId="2" applyNumberFormat="1"/>
    <xf numFmtId="168" fontId="2" fillId="0" borderId="0" xfId="2" applyNumberFormat="1"/>
    <xf numFmtId="167" fontId="2" fillId="5" borderId="0" xfId="2" applyNumberFormat="1" applyFill="1"/>
    <xf numFmtId="0" fontId="2" fillId="0" borderId="0" xfId="2" applyFont="1" applyFill="1"/>
    <xf numFmtId="0" fontId="2" fillId="6" borderId="0" xfId="2" applyFont="1" applyFill="1"/>
    <xf numFmtId="0" fontId="2" fillId="6" borderId="2" xfId="2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11" borderId="0" xfId="0" applyFill="1"/>
    <xf numFmtId="0" fontId="0" fillId="0" borderId="6" xfId="0" applyBorder="1" applyAlignment="1">
      <alignment horizontal="center" vertical="center"/>
    </xf>
    <xf numFmtId="0" fontId="0" fillId="12" borderId="0" xfId="0" applyFill="1"/>
    <xf numFmtId="0" fontId="0" fillId="0" borderId="7" xfId="0" applyBorder="1" applyAlignment="1">
      <alignment horizontal="center" vertical="center"/>
    </xf>
    <xf numFmtId="0" fontId="0" fillId="5" borderId="0" xfId="0" applyFill="1"/>
    <xf numFmtId="0" fontId="0" fillId="0" borderId="8" xfId="0" applyBorder="1"/>
    <xf numFmtId="0" fontId="0" fillId="0" borderId="7" xfId="0" applyBorder="1"/>
    <xf numFmtId="0" fontId="0" fillId="0" borderId="0" xfId="0" applyAlignment="1">
      <alignment horizontal="center" vertical="center"/>
    </xf>
    <xf numFmtId="9" fontId="0" fillId="5" borderId="0" xfId="1" applyFont="1" applyFill="1"/>
  </cellXfs>
  <cellStyles count="4">
    <cellStyle name="Excel Built-in Normal" xfId="2"/>
    <cellStyle name="Hiperłącze" xfId="3" builtinId="8"/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Controls</c:v>
          </c:tx>
          <c:spPr>
            <a:ln w="28575">
              <a:noFill/>
            </a:ln>
          </c:spPr>
          <c:trendline>
            <c:trendlineType val="poly"/>
            <c:order val="4"/>
            <c:dispRSqr val="0"/>
            <c:dispEq val="0"/>
          </c:trendline>
          <c:xVal>
            <c:numRef>
              <c:f>[1]Comparison!$B$4:$Z$4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36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48</c:v>
                </c:pt>
              </c:numCache>
            </c:numRef>
          </c:xVal>
          <c:yVal>
            <c:numRef>
              <c:f>[1]Comparison!$C$31:$Z$31</c:f>
              <c:numCache>
                <c:formatCode>General</c:formatCode>
                <c:ptCount val="24"/>
                <c:pt idx="0">
                  <c:v>115.08</c:v>
                </c:pt>
                <c:pt idx="1">
                  <c:v>112.52</c:v>
                </c:pt>
                <c:pt idx="2">
                  <c:v>110.6</c:v>
                </c:pt>
                <c:pt idx="3">
                  <c:v>105</c:v>
                </c:pt>
                <c:pt idx="4">
                  <c:v>98.68</c:v>
                </c:pt>
                <c:pt idx="5">
                  <c:v>102.52</c:v>
                </c:pt>
                <c:pt idx="6">
                  <c:v>102.56</c:v>
                </c:pt>
                <c:pt idx="7">
                  <c:v>98.64</c:v>
                </c:pt>
                <c:pt idx="8">
                  <c:v>95.44</c:v>
                </c:pt>
                <c:pt idx="9">
                  <c:v>93.32</c:v>
                </c:pt>
                <c:pt idx="10">
                  <c:v>96.12</c:v>
                </c:pt>
                <c:pt idx="11">
                  <c:v>97.52</c:v>
                </c:pt>
                <c:pt idx="12">
                  <c:v>96.68</c:v>
                </c:pt>
                <c:pt idx="13">
                  <c:v>92.04</c:v>
                </c:pt>
                <c:pt idx="14">
                  <c:v>98.48</c:v>
                </c:pt>
                <c:pt idx="15">
                  <c:v>103.44</c:v>
                </c:pt>
                <c:pt idx="16">
                  <c:v>96.04</c:v>
                </c:pt>
                <c:pt idx="17">
                  <c:v>98.8</c:v>
                </c:pt>
                <c:pt idx="18">
                  <c:v>96.695652173913047</c:v>
                </c:pt>
                <c:pt idx="19">
                  <c:v>90.217391304347828</c:v>
                </c:pt>
                <c:pt idx="20">
                  <c:v>90.956521739130437</c:v>
                </c:pt>
                <c:pt idx="21">
                  <c:v>89.956521739130437</c:v>
                </c:pt>
                <c:pt idx="22">
                  <c:v>89.347826086956516</c:v>
                </c:pt>
                <c:pt idx="23">
                  <c:v>89.454545454545453</c:v>
                </c:pt>
              </c:numCache>
            </c:numRef>
          </c:yVal>
          <c:smooth val="0"/>
        </c:ser>
        <c:ser>
          <c:idx val="1"/>
          <c:order val="1"/>
          <c:tx>
            <c:v>Diet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poly"/>
            <c:order val="3"/>
            <c:dispRSqr val="0"/>
            <c:dispEq val="0"/>
          </c:trendline>
          <c:xVal>
            <c:numRef>
              <c:f>[1]Comparison!$B$4:$Z$4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36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48</c:v>
                </c:pt>
              </c:numCache>
            </c:numRef>
          </c:xVal>
          <c:yVal>
            <c:numRef>
              <c:f>[1]Comparison!$C$64:$Z$64</c:f>
              <c:numCache>
                <c:formatCode>General</c:formatCode>
                <c:ptCount val="24"/>
                <c:pt idx="0">
                  <c:v>97.08</c:v>
                </c:pt>
                <c:pt idx="1">
                  <c:v>100.48</c:v>
                </c:pt>
                <c:pt idx="2">
                  <c:v>104.04</c:v>
                </c:pt>
                <c:pt idx="3">
                  <c:v>98.32</c:v>
                </c:pt>
                <c:pt idx="4">
                  <c:v>97.72</c:v>
                </c:pt>
                <c:pt idx="5">
                  <c:v>99.4</c:v>
                </c:pt>
                <c:pt idx="6">
                  <c:v>100.28</c:v>
                </c:pt>
                <c:pt idx="7">
                  <c:v>98.16</c:v>
                </c:pt>
                <c:pt idx="8">
                  <c:v>97.44</c:v>
                </c:pt>
                <c:pt idx="9">
                  <c:v>100.76</c:v>
                </c:pt>
                <c:pt idx="10">
                  <c:v>100.4</c:v>
                </c:pt>
                <c:pt idx="11">
                  <c:v>100.56</c:v>
                </c:pt>
                <c:pt idx="12">
                  <c:v>98.2</c:v>
                </c:pt>
                <c:pt idx="13">
                  <c:v>93.2</c:v>
                </c:pt>
                <c:pt idx="14">
                  <c:v>98.12</c:v>
                </c:pt>
                <c:pt idx="15">
                  <c:v>99.4</c:v>
                </c:pt>
                <c:pt idx="16">
                  <c:v>102.2</c:v>
                </c:pt>
                <c:pt idx="17">
                  <c:v>103.6</c:v>
                </c:pt>
                <c:pt idx="18">
                  <c:v>104.52</c:v>
                </c:pt>
                <c:pt idx="19">
                  <c:v>100.6</c:v>
                </c:pt>
                <c:pt idx="20">
                  <c:v>101</c:v>
                </c:pt>
                <c:pt idx="21">
                  <c:v>100.28</c:v>
                </c:pt>
                <c:pt idx="22">
                  <c:v>97.92</c:v>
                </c:pt>
                <c:pt idx="23">
                  <c:v>95.48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95680"/>
        <c:axId val="87296256"/>
      </c:scatterChart>
      <c:valAx>
        <c:axId val="872956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 sz="1600" baseline="0"/>
                  <a:t>Tydzień na diecie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7296256"/>
        <c:crosses val="autoZero"/>
        <c:crossBetween val="midCat"/>
      </c:valAx>
      <c:valAx>
        <c:axId val="87296256"/>
        <c:scaling>
          <c:orientation val="minMax"/>
          <c:max val="120"/>
          <c:min val="8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 sz="1600" baseline="0"/>
                  <a:t>Stężenie cukru we krwi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295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Daily Energy Intake [kcal]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Diet</c:v>
          </c:tx>
          <c:spPr>
            <a:ln w="28575">
              <a:noFill/>
            </a:ln>
          </c:spPr>
          <c:xVal>
            <c:strRef>
              <c:f>'[2]Comparison-kcal'!$B$1:$AY$1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xVal>
          <c:yVal>
            <c:numRef>
              <c:f>'[2]Comparison-kcal'!$B$65:$AY$65</c:f>
              <c:numCache>
                <c:formatCode>General</c:formatCode>
                <c:ptCount val="50"/>
                <c:pt idx="0">
                  <c:v>51.441682570752</c:v>
                </c:pt>
                <c:pt idx="1">
                  <c:v>59.506692126335999</c:v>
                </c:pt>
                <c:pt idx="2">
                  <c:v>57.762906276480003</c:v>
                </c:pt>
                <c:pt idx="3">
                  <c:v>55.147227501695994</c:v>
                </c:pt>
                <c:pt idx="4">
                  <c:v>56.891013351551997</c:v>
                </c:pt>
                <c:pt idx="5">
                  <c:v>60.814531513727999</c:v>
                </c:pt>
                <c:pt idx="6">
                  <c:v>57.326959814016</c:v>
                </c:pt>
                <c:pt idx="7">
                  <c:v>62.340344132351994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78.688336474751992</c:v>
                </c:pt>
                <c:pt idx="12">
                  <c:v>68.661567838079989</c:v>
                </c:pt>
                <c:pt idx="13">
                  <c:v>72.585086000255998</c:v>
                </c:pt>
                <c:pt idx="14">
                  <c:v>63.648183519743995</c:v>
                </c:pt>
                <c:pt idx="15">
                  <c:v>56.673040120320003</c:v>
                </c:pt>
                <c:pt idx="16">
                  <c:v>67.789674913151998</c:v>
                </c:pt>
                <c:pt idx="17">
                  <c:v>65.609942600831999</c:v>
                </c:pt>
                <c:pt idx="18">
                  <c:v>59.506692126335999</c:v>
                </c:pt>
                <c:pt idx="19">
                  <c:v>0</c:v>
                </c:pt>
                <c:pt idx="20">
                  <c:v>0</c:v>
                </c:pt>
                <c:pt idx="21">
                  <c:v>75.200764775040014</c:v>
                </c:pt>
                <c:pt idx="22">
                  <c:v>64.302103213440006</c:v>
                </c:pt>
                <c:pt idx="23">
                  <c:v>66.263862294527996</c:v>
                </c:pt>
                <c:pt idx="24">
                  <c:v>65.391969369600005</c:v>
                </c:pt>
                <c:pt idx="25">
                  <c:v>66.48183552575999</c:v>
                </c:pt>
                <c:pt idx="26">
                  <c:v>67.789674913151998</c:v>
                </c:pt>
                <c:pt idx="27">
                  <c:v>66.045889063296002</c:v>
                </c:pt>
                <c:pt idx="28">
                  <c:v>64.302103213440006</c:v>
                </c:pt>
                <c:pt idx="29">
                  <c:v>64.302103213440006</c:v>
                </c:pt>
                <c:pt idx="30">
                  <c:v>64.302103213440006</c:v>
                </c:pt>
                <c:pt idx="31">
                  <c:v>63.866156750976003</c:v>
                </c:pt>
                <c:pt idx="32">
                  <c:v>0</c:v>
                </c:pt>
                <c:pt idx="33">
                  <c:v>0</c:v>
                </c:pt>
                <c:pt idx="34">
                  <c:v>70.239469999999997</c:v>
                </c:pt>
                <c:pt idx="35">
                  <c:v>72.647680399999999</c:v>
                </c:pt>
                <c:pt idx="36">
                  <c:v>73.249732999999992</c:v>
                </c:pt>
                <c:pt idx="37">
                  <c:v>75.256574999999998</c:v>
                </c:pt>
                <c:pt idx="38">
                  <c:v>70.038785799999999</c:v>
                </c:pt>
                <c:pt idx="39">
                  <c:v>66.827838600000007</c:v>
                </c:pt>
                <c:pt idx="40">
                  <c:v>64.419628200000005</c:v>
                </c:pt>
                <c:pt idx="41">
                  <c:v>65.222364999999996</c:v>
                </c:pt>
                <c:pt idx="42">
                  <c:v>61.810733599999999</c:v>
                </c:pt>
                <c:pt idx="43">
                  <c:v>65.222364999999996</c:v>
                </c:pt>
                <c:pt idx="44">
                  <c:v>69.436733199999992</c:v>
                </c:pt>
                <c:pt idx="45">
                  <c:v>0</c:v>
                </c:pt>
                <c:pt idx="46">
                  <c:v>0</c:v>
                </c:pt>
                <c:pt idx="47">
                  <c:v>87.698995400000001</c:v>
                </c:pt>
                <c:pt idx="48">
                  <c:v>63.215522999999997</c:v>
                </c:pt>
                <c:pt idx="49">
                  <c:v>60.205259999999996</c:v>
                </c:pt>
              </c:numCache>
            </c:numRef>
          </c:yVal>
          <c:smooth val="0"/>
        </c:ser>
        <c:ser>
          <c:idx val="1"/>
          <c:order val="1"/>
          <c:tx>
            <c:v>Control</c:v>
          </c:tx>
          <c:spPr>
            <a:ln w="28575">
              <a:noFill/>
            </a:ln>
          </c:spPr>
          <c:xVal>
            <c:strRef>
              <c:f>'[2]Comparison-kcal'!$B$1:$AY$1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xVal>
          <c:yVal>
            <c:numRef>
              <c:f>'[2]Comparison-kcal'!$B$29:$AY$29</c:f>
              <c:numCache>
                <c:formatCode>General</c:formatCode>
                <c:ptCount val="50"/>
                <c:pt idx="0">
                  <c:v>47.969407238144001</c:v>
                </c:pt>
                <c:pt idx="1">
                  <c:v>54.822179700736008</c:v>
                </c:pt>
                <c:pt idx="2">
                  <c:v>51.028680658944005</c:v>
                </c:pt>
                <c:pt idx="3">
                  <c:v>57.39196937420801</c:v>
                </c:pt>
                <c:pt idx="4">
                  <c:v>57.147227500544005</c:v>
                </c:pt>
                <c:pt idx="5">
                  <c:v>61.552581226496002</c:v>
                </c:pt>
                <c:pt idx="6">
                  <c:v>57.514340311040002</c:v>
                </c:pt>
                <c:pt idx="7">
                  <c:v>60.206500921343995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62.286806847488002</c:v>
                </c:pt>
                <c:pt idx="12">
                  <c:v>63.999999963135998</c:v>
                </c:pt>
                <c:pt idx="13">
                  <c:v>62.286806847488002</c:v>
                </c:pt>
                <c:pt idx="14">
                  <c:v>63.265774342143999</c:v>
                </c:pt>
                <c:pt idx="15">
                  <c:v>57.147227500544005</c:v>
                </c:pt>
                <c:pt idx="16">
                  <c:v>54.087954079744001</c:v>
                </c:pt>
                <c:pt idx="17">
                  <c:v>60.451242795008007</c:v>
                </c:pt>
                <c:pt idx="18">
                  <c:v>65.346080268288006</c:v>
                </c:pt>
                <c:pt idx="19">
                  <c:v>0</c:v>
                </c:pt>
                <c:pt idx="20">
                  <c:v>0</c:v>
                </c:pt>
                <c:pt idx="21">
                  <c:v>68.038240878591992</c:v>
                </c:pt>
                <c:pt idx="22">
                  <c:v>65.957934952447999</c:v>
                </c:pt>
                <c:pt idx="23">
                  <c:v>68.405353689088003</c:v>
                </c:pt>
                <c:pt idx="24">
                  <c:v>70.240917741568012</c:v>
                </c:pt>
                <c:pt idx="25">
                  <c:v>70.240917741568012</c:v>
                </c:pt>
                <c:pt idx="26">
                  <c:v>67.67112806809601</c:v>
                </c:pt>
                <c:pt idx="27">
                  <c:v>66.692160573440006</c:v>
                </c:pt>
                <c:pt idx="28">
                  <c:v>76.848948330496015</c:v>
                </c:pt>
                <c:pt idx="29">
                  <c:v>72.198852730880006</c:v>
                </c:pt>
                <c:pt idx="30">
                  <c:v>74.768642404352008</c:v>
                </c:pt>
                <c:pt idx="31">
                  <c:v>79.418738003968002</c:v>
                </c:pt>
                <c:pt idx="32">
                  <c:v>0</c:v>
                </c:pt>
                <c:pt idx="33">
                  <c:v>0</c:v>
                </c:pt>
                <c:pt idx="34">
                  <c:v>90.432122318848002</c:v>
                </c:pt>
                <c:pt idx="35">
                  <c:v>78.07797817433044</c:v>
                </c:pt>
                <c:pt idx="36">
                  <c:v>82.467370473739123</c:v>
                </c:pt>
                <c:pt idx="37">
                  <c:v>81.935322922295668</c:v>
                </c:pt>
                <c:pt idx="38">
                  <c:v>82.733394249460886</c:v>
                </c:pt>
                <c:pt idx="39">
                  <c:v>93.773380941913032</c:v>
                </c:pt>
                <c:pt idx="40">
                  <c:v>86.723750885286975</c:v>
                </c:pt>
                <c:pt idx="41">
                  <c:v>81.403275370852185</c:v>
                </c:pt>
                <c:pt idx="42">
                  <c:v>85.925679558121743</c:v>
                </c:pt>
                <c:pt idx="43">
                  <c:v>75.925603988945454</c:v>
                </c:pt>
                <c:pt idx="44">
                  <c:v>72.449156919854559</c:v>
                </c:pt>
                <c:pt idx="45">
                  <c:v>0</c:v>
                </c:pt>
                <c:pt idx="46">
                  <c:v>0</c:v>
                </c:pt>
                <c:pt idx="47">
                  <c:v>68.833651967999998</c:v>
                </c:pt>
                <c:pt idx="48">
                  <c:v>67.3040152576</c:v>
                </c:pt>
                <c:pt idx="49">
                  <c:v>65.496262781672726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0000"/>
        <c:axId val="83800576"/>
      </c:scatterChart>
      <c:valAx>
        <c:axId val="8380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Week</a:t>
                </a:r>
              </a:p>
            </c:rich>
          </c:tx>
          <c:overlay val="0"/>
        </c:title>
        <c:majorTickMark val="none"/>
        <c:minorTickMark val="none"/>
        <c:tickLblPos val="nextTo"/>
        <c:crossAx val="83800576"/>
        <c:crosses val="autoZero"/>
        <c:crossBetween val="midCat"/>
      </c:valAx>
      <c:valAx>
        <c:axId val="83800576"/>
        <c:scaling>
          <c:orientation val="minMax"/>
          <c:max val="100"/>
          <c:min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Energy</a:t>
                </a:r>
                <a:r>
                  <a:rPr lang="pl-PL" baseline="0"/>
                  <a:t> Intake [kcal]</a:t>
                </a:r>
                <a:endParaRPr lang="pl-P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3800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Daily</a:t>
            </a:r>
            <a:r>
              <a:rPr lang="pl-PL" baseline="0"/>
              <a:t> Protein Intake [g]</a:t>
            </a:r>
            <a:endParaRPr lang="pl-PL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Diet</c:v>
          </c:tx>
          <c:spPr>
            <a:ln w="28575">
              <a:noFill/>
            </a:ln>
          </c:spPr>
          <c:xVal>
            <c:strRef>
              <c:f>'[2]Comparison-kcal'!$B$1:$AY$1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xVal>
          <c:yVal>
            <c:numRef>
              <c:f>'[2]Comparison-kcal'!$B$66:$AY$66</c:f>
              <c:numCache>
                <c:formatCode>General</c:formatCode>
                <c:ptCount val="50"/>
                <c:pt idx="0">
                  <c:v>0.68156799999999995</c:v>
                </c:pt>
                <c:pt idx="1">
                  <c:v>0.78842400000000001</c:v>
                </c:pt>
                <c:pt idx="2">
                  <c:v>0.76532</c:v>
                </c:pt>
                <c:pt idx="3">
                  <c:v>0.73066399999999998</c:v>
                </c:pt>
                <c:pt idx="4">
                  <c:v>0.75376799999999999</c:v>
                </c:pt>
                <c:pt idx="5">
                  <c:v>0.80575200000000002</c:v>
                </c:pt>
                <c:pt idx="6">
                  <c:v>0.759544</c:v>
                </c:pt>
                <c:pt idx="7">
                  <c:v>0.82596799999999992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1.0425679999999999</c:v>
                </c:pt>
                <c:pt idx="12">
                  <c:v>0.90971999999999997</c:v>
                </c:pt>
                <c:pt idx="13">
                  <c:v>0.961704</c:v>
                </c:pt>
                <c:pt idx="14">
                  <c:v>0.84329599999999993</c:v>
                </c:pt>
                <c:pt idx="15">
                  <c:v>0.75087999999999999</c:v>
                </c:pt>
                <c:pt idx="16">
                  <c:v>0.89816799999999997</c:v>
                </c:pt>
                <c:pt idx="17">
                  <c:v>0.86928799999999995</c:v>
                </c:pt>
                <c:pt idx="18">
                  <c:v>0.78842400000000001</c:v>
                </c:pt>
                <c:pt idx="19">
                  <c:v>0</c:v>
                </c:pt>
                <c:pt idx="20">
                  <c:v>0</c:v>
                </c:pt>
                <c:pt idx="21">
                  <c:v>0.99636000000000002</c:v>
                </c:pt>
                <c:pt idx="22">
                  <c:v>0.85196000000000005</c:v>
                </c:pt>
                <c:pt idx="23">
                  <c:v>0.87795200000000007</c:v>
                </c:pt>
                <c:pt idx="24">
                  <c:v>0.86640000000000006</c:v>
                </c:pt>
                <c:pt idx="25">
                  <c:v>0.88083999999999996</c:v>
                </c:pt>
                <c:pt idx="26">
                  <c:v>0.89816799999999997</c:v>
                </c:pt>
                <c:pt idx="27">
                  <c:v>0.87506399999999995</c:v>
                </c:pt>
                <c:pt idx="28">
                  <c:v>0.85196000000000005</c:v>
                </c:pt>
                <c:pt idx="29">
                  <c:v>0.85196000000000005</c:v>
                </c:pt>
                <c:pt idx="30">
                  <c:v>0.85196000000000005</c:v>
                </c:pt>
                <c:pt idx="31">
                  <c:v>0.84618400000000005</c:v>
                </c:pt>
                <c:pt idx="32">
                  <c:v>0</c:v>
                </c:pt>
                <c:pt idx="33">
                  <c:v>0</c:v>
                </c:pt>
                <c:pt idx="34">
                  <c:v>2.9819999999999998</c:v>
                </c:pt>
                <c:pt idx="35">
                  <c:v>3.0842399999999999</c:v>
                </c:pt>
                <c:pt idx="36">
                  <c:v>3.1097999999999999</c:v>
                </c:pt>
                <c:pt idx="37">
                  <c:v>3.1949999999999998</c:v>
                </c:pt>
                <c:pt idx="38">
                  <c:v>2.9734799999999999</c:v>
                </c:pt>
                <c:pt idx="39">
                  <c:v>2.8371599999999999</c:v>
                </c:pt>
                <c:pt idx="40">
                  <c:v>2.7349199999999998</c:v>
                </c:pt>
                <c:pt idx="41">
                  <c:v>2.7690000000000001</c:v>
                </c:pt>
                <c:pt idx="42">
                  <c:v>2.6241599999999998</c:v>
                </c:pt>
                <c:pt idx="43">
                  <c:v>2.7690000000000001</c:v>
                </c:pt>
                <c:pt idx="44">
                  <c:v>2.9479199999999999</c:v>
                </c:pt>
                <c:pt idx="45">
                  <c:v>0</c:v>
                </c:pt>
                <c:pt idx="46">
                  <c:v>0</c:v>
                </c:pt>
                <c:pt idx="47">
                  <c:v>3.7232400000000001</c:v>
                </c:pt>
                <c:pt idx="48">
                  <c:v>2.6837999999999997</c:v>
                </c:pt>
                <c:pt idx="49">
                  <c:v>2.556</c:v>
                </c:pt>
              </c:numCache>
            </c:numRef>
          </c:yVal>
          <c:smooth val="0"/>
        </c:ser>
        <c:ser>
          <c:idx val="1"/>
          <c:order val="1"/>
          <c:tx>
            <c:v>Control</c:v>
          </c:tx>
          <c:spPr>
            <a:ln w="28575">
              <a:noFill/>
            </a:ln>
          </c:spPr>
          <c:xVal>
            <c:strRef>
              <c:f>'[2]Comparison-kcal'!$B$1:$AY$1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xVal>
          <c:yVal>
            <c:numRef>
              <c:f>'[2]Comparison-kcal'!$B$30:$AY$30</c:f>
              <c:numCache>
                <c:formatCode>General</c:formatCode>
                <c:ptCount val="50"/>
                <c:pt idx="0">
                  <c:v>3.4809600000000001</c:v>
                </c:pt>
                <c:pt idx="1">
                  <c:v>3.9782400000000004</c:v>
                </c:pt>
                <c:pt idx="2">
                  <c:v>3.70296</c:v>
                </c:pt>
                <c:pt idx="3">
                  <c:v>4.16472</c:v>
                </c:pt>
                <c:pt idx="4">
                  <c:v>4.14696</c:v>
                </c:pt>
                <c:pt idx="5">
                  <c:v>4.4666399999999999</c:v>
                </c:pt>
                <c:pt idx="6">
                  <c:v>4.1736000000000004</c:v>
                </c:pt>
                <c:pt idx="7">
                  <c:v>4.3689600000000004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4.5199199999999999</c:v>
                </c:pt>
                <c:pt idx="12">
                  <c:v>4.6442400000000008</c:v>
                </c:pt>
                <c:pt idx="13">
                  <c:v>4.5199199999999999</c:v>
                </c:pt>
                <c:pt idx="14">
                  <c:v>4.5909599999999999</c:v>
                </c:pt>
                <c:pt idx="15">
                  <c:v>4.14696</c:v>
                </c:pt>
                <c:pt idx="16">
                  <c:v>3.92496</c:v>
                </c:pt>
                <c:pt idx="17">
                  <c:v>4.3867200000000004</c:v>
                </c:pt>
                <c:pt idx="18">
                  <c:v>4.7419200000000004</c:v>
                </c:pt>
                <c:pt idx="19">
                  <c:v>0</c:v>
                </c:pt>
                <c:pt idx="20">
                  <c:v>0</c:v>
                </c:pt>
                <c:pt idx="21">
                  <c:v>4.9372799999999994</c:v>
                </c:pt>
                <c:pt idx="22">
                  <c:v>4.7863199999999999</c:v>
                </c:pt>
                <c:pt idx="23">
                  <c:v>4.9639199999999999</c:v>
                </c:pt>
                <c:pt idx="24">
                  <c:v>5.0971200000000003</c:v>
                </c:pt>
                <c:pt idx="25">
                  <c:v>5.0971200000000003</c:v>
                </c:pt>
                <c:pt idx="26">
                  <c:v>4.9106399999999999</c:v>
                </c:pt>
                <c:pt idx="27">
                  <c:v>4.8395999999999999</c:v>
                </c:pt>
                <c:pt idx="28">
                  <c:v>5.5766400000000003</c:v>
                </c:pt>
                <c:pt idx="29">
                  <c:v>5.2392000000000003</c:v>
                </c:pt>
                <c:pt idx="30">
                  <c:v>5.4256800000000007</c:v>
                </c:pt>
                <c:pt idx="31">
                  <c:v>5.7631200000000007</c:v>
                </c:pt>
                <c:pt idx="32">
                  <c:v>0</c:v>
                </c:pt>
                <c:pt idx="33">
                  <c:v>0</c:v>
                </c:pt>
                <c:pt idx="34">
                  <c:v>6.5623199999999997</c:v>
                </c:pt>
                <c:pt idx="35">
                  <c:v>5.6658260869565211</c:v>
                </c:pt>
                <c:pt idx="36">
                  <c:v>5.9843478260869567</c:v>
                </c:pt>
                <c:pt idx="37">
                  <c:v>5.9457391304347826</c:v>
                </c:pt>
                <c:pt idx="38">
                  <c:v>6.0036521739130437</c:v>
                </c:pt>
                <c:pt idx="39">
                  <c:v>6.8047826086956515</c:v>
                </c:pt>
                <c:pt idx="40">
                  <c:v>6.2932173913043483</c:v>
                </c:pt>
                <c:pt idx="41">
                  <c:v>5.9071304347826086</c:v>
                </c:pt>
                <c:pt idx="42">
                  <c:v>6.2353043478260863</c:v>
                </c:pt>
                <c:pt idx="43">
                  <c:v>5.5096363636363632</c:v>
                </c:pt>
                <c:pt idx="44">
                  <c:v>5.2573636363636371</c:v>
                </c:pt>
                <c:pt idx="45">
                  <c:v>0</c:v>
                </c:pt>
                <c:pt idx="46">
                  <c:v>0</c:v>
                </c:pt>
                <c:pt idx="47">
                  <c:v>4.9950000000000001</c:v>
                </c:pt>
                <c:pt idx="48">
                  <c:v>4.8840000000000003</c:v>
                </c:pt>
                <c:pt idx="49">
                  <c:v>4.7528181818181823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2880"/>
        <c:axId val="83803456"/>
      </c:scatterChart>
      <c:valAx>
        <c:axId val="8380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Week</a:t>
                </a:r>
              </a:p>
            </c:rich>
          </c:tx>
          <c:overlay val="0"/>
        </c:title>
        <c:majorTickMark val="none"/>
        <c:minorTickMark val="none"/>
        <c:tickLblPos val="nextTo"/>
        <c:crossAx val="83803456"/>
        <c:crosses val="autoZero"/>
        <c:crossBetween val="midCat"/>
      </c:valAx>
      <c:valAx>
        <c:axId val="83803456"/>
        <c:scaling>
          <c:orientation val="minMax"/>
          <c:min val="0.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Protein Intake [g]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3802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Daily</a:t>
            </a:r>
            <a:r>
              <a:rPr lang="pl-PL" baseline="0"/>
              <a:t> Fiber Intake [g]</a:t>
            </a:r>
            <a:endParaRPr lang="pl-PL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Diet</c:v>
          </c:tx>
          <c:spPr>
            <a:ln w="28575">
              <a:noFill/>
            </a:ln>
          </c:spPr>
          <c:xVal>
            <c:strRef>
              <c:f>'[2]Comparison-kcal'!$B$1:$AY$1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xVal>
          <c:yVal>
            <c:numRef>
              <c:f>'[2]Comparison-kcal'!$B$67:$AY$67</c:f>
              <c:numCache>
                <c:formatCode>General</c:formatCode>
                <c:ptCount val="50"/>
                <c:pt idx="0">
                  <c:v>0.25488</c:v>
                </c:pt>
                <c:pt idx="1">
                  <c:v>0.29483999999999999</c:v>
                </c:pt>
                <c:pt idx="2">
                  <c:v>0.28620000000000001</c:v>
                </c:pt>
                <c:pt idx="3">
                  <c:v>0.27323999999999998</c:v>
                </c:pt>
                <c:pt idx="4">
                  <c:v>0.28187999999999996</c:v>
                </c:pt>
                <c:pt idx="5">
                  <c:v>0.30131999999999998</c:v>
                </c:pt>
                <c:pt idx="6">
                  <c:v>0.28403999999999996</c:v>
                </c:pt>
                <c:pt idx="7">
                  <c:v>0.30887999999999999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0.38988</c:v>
                </c:pt>
                <c:pt idx="12">
                  <c:v>0.3402</c:v>
                </c:pt>
                <c:pt idx="13">
                  <c:v>0.35964000000000002</c:v>
                </c:pt>
                <c:pt idx="14">
                  <c:v>0.31535999999999997</c:v>
                </c:pt>
                <c:pt idx="15">
                  <c:v>0.28079999999999999</c:v>
                </c:pt>
                <c:pt idx="16">
                  <c:v>0.33587999999999996</c:v>
                </c:pt>
                <c:pt idx="17">
                  <c:v>0.32507999999999998</c:v>
                </c:pt>
                <c:pt idx="18">
                  <c:v>0.29483999999999999</c:v>
                </c:pt>
                <c:pt idx="19">
                  <c:v>0</c:v>
                </c:pt>
                <c:pt idx="20">
                  <c:v>0</c:v>
                </c:pt>
                <c:pt idx="21">
                  <c:v>0.37260000000000004</c:v>
                </c:pt>
                <c:pt idx="22">
                  <c:v>0.31859999999999999</c:v>
                </c:pt>
                <c:pt idx="23">
                  <c:v>0.32832</c:v>
                </c:pt>
                <c:pt idx="24">
                  <c:v>0.32400000000000001</c:v>
                </c:pt>
                <c:pt idx="25">
                  <c:v>0.32939999999999997</c:v>
                </c:pt>
                <c:pt idx="26">
                  <c:v>0.33587999999999996</c:v>
                </c:pt>
                <c:pt idx="27">
                  <c:v>0.32723999999999998</c:v>
                </c:pt>
                <c:pt idx="28">
                  <c:v>0.31859999999999999</c:v>
                </c:pt>
                <c:pt idx="29">
                  <c:v>0.31859999999999999</c:v>
                </c:pt>
                <c:pt idx="30">
                  <c:v>0.31859999999999999</c:v>
                </c:pt>
                <c:pt idx="31">
                  <c:v>0.31644</c:v>
                </c:pt>
                <c:pt idx="32">
                  <c:v>0</c:v>
                </c:pt>
                <c:pt idx="33">
                  <c:v>0</c:v>
                </c:pt>
                <c:pt idx="34">
                  <c:v>0.46479999999999999</c:v>
                </c:pt>
                <c:pt idx="35">
                  <c:v>0.480736</c:v>
                </c:pt>
                <c:pt idx="36">
                  <c:v>0.48471999999999998</c:v>
                </c:pt>
                <c:pt idx="37">
                  <c:v>0.498</c:v>
                </c:pt>
                <c:pt idx="38">
                  <c:v>0.46347200000000005</c:v>
                </c:pt>
                <c:pt idx="39">
                  <c:v>0.44222400000000001</c:v>
                </c:pt>
                <c:pt idx="40">
                  <c:v>0.426288</c:v>
                </c:pt>
                <c:pt idx="41">
                  <c:v>0.43159999999999998</c:v>
                </c:pt>
                <c:pt idx="42">
                  <c:v>0.409024</c:v>
                </c:pt>
                <c:pt idx="43">
                  <c:v>0.43159999999999998</c:v>
                </c:pt>
                <c:pt idx="44">
                  <c:v>0.45948800000000001</c:v>
                </c:pt>
                <c:pt idx="45">
                  <c:v>0</c:v>
                </c:pt>
                <c:pt idx="46">
                  <c:v>0</c:v>
                </c:pt>
                <c:pt idx="47">
                  <c:v>0.58033600000000007</c:v>
                </c:pt>
                <c:pt idx="48">
                  <c:v>0.41831999999999997</c:v>
                </c:pt>
                <c:pt idx="49">
                  <c:v>0.39839999999999998</c:v>
                </c:pt>
              </c:numCache>
            </c:numRef>
          </c:yVal>
          <c:smooth val="0"/>
        </c:ser>
        <c:ser>
          <c:idx val="1"/>
          <c:order val="1"/>
          <c:tx>
            <c:v>Control</c:v>
          </c:tx>
          <c:spPr>
            <a:ln w="28575">
              <a:noFill/>
            </a:ln>
          </c:spPr>
          <c:xVal>
            <c:strRef>
              <c:f>'[2]Comparison-kcal'!$B$1:$AY$1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xVal>
          <c:yVal>
            <c:numRef>
              <c:f>'[2]Comparison-kcal'!$B$31:$AY$31</c:f>
              <c:numCache>
                <c:formatCode>General</c:formatCode>
                <c:ptCount val="50"/>
                <c:pt idx="0">
                  <c:v>0.55130879999999993</c:v>
                </c:pt>
                <c:pt idx="1">
                  <c:v>0.63006720000000005</c:v>
                </c:pt>
                <c:pt idx="2">
                  <c:v>0.5864687999999999</c:v>
                </c:pt>
                <c:pt idx="3">
                  <c:v>0.65960160000000001</c:v>
                </c:pt>
                <c:pt idx="4">
                  <c:v>0.65678879999999995</c:v>
                </c:pt>
                <c:pt idx="5">
                  <c:v>0.70741920000000003</c:v>
                </c:pt>
                <c:pt idx="6">
                  <c:v>0.66100799999999993</c:v>
                </c:pt>
                <c:pt idx="7">
                  <c:v>0.69194879999999992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0.71585759999999987</c:v>
                </c:pt>
                <c:pt idx="12">
                  <c:v>0.73554719999999996</c:v>
                </c:pt>
                <c:pt idx="13">
                  <c:v>0.71585759999999987</c:v>
                </c:pt>
                <c:pt idx="14">
                  <c:v>0.72710879999999989</c:v>
                </c:pt>
                <c:pt idx="15">
                  <c:v>0.65678879999999995</c:v>
                </c:pt>
                <c:pt idx="16">
                  <c:v>0.62162879999999998</c:v>
                </c:pt>
                <c:pt idx="17">
                  <c:v>0.69476159999999998</c:v>
                </c:pt>
                <c:pt idx="18">
                  <c:v>0.75101759999999995</c:v>
                </c:pt>
                <c:pt idx="19">
                  <c:v>0</c:v>
                </c:pt>
                <c:pt idx="20">
                  <c:v>0</c:v>
                </c:pt>
                <c:pt idx="21">
                  <c:v>0.78195839999999983</c:v>
                </c:pt>
                <c:pt idx="22">
                  <c:v>0.75804959999999988</c:v>
                </c:pt>
                <c:pt idx="23">
                  <c:v>0.78617759999999992</c:v>
                </c:pt>
                <c:pt idx="24">
                  <c:v>0.80727359999999992</c:v>
                </c:pt>
                <c:pt idx="25">
                  <c:v>0.80727359999999992</c:v>
                </c:pt>
                <c:pt idx="26">
                  <c:v>0.77773919999999996</c:v>
                </c:pt>
                <c:pt idx="27">
                  <c:v>0.76648799999999995</c:v>
                </c:pt>
                <c:pt idx="28">
                  <c:v>0.88321919999999998</c:v>
                </c:pt>
                <c:pt idx="29">
                  <c:v>0.82977599999999996</c:v>
                </c:pt>
                <c:pt idx="30">
                  <c:v>0.85931039999999992</c:v>
                </c:pt>
                <c:pt idx="31">
                  <c:v>0.91275359999999994</c:v>
                </c:pt>
                <c:pt idx="32">
                  <c:v>0</c:v>
                </c:pt>
                <c:pt idx="33">
                  <c:v>0</c:v>
                </c:pt>
                <c:pt idx="34">
                  <c:v>1.0393295999999999</c:v>
                </c:pt>
                <c:pt idx="35">
                  <c:v>0.89734434782608685</c:v>
                </c:pt>
                <c:pt idx="36">
                  <c:v>0.94779130434782599</c:v>
                </c:pt>
                <c:pt idx="37">
                  <c:v>0.94167652173913041</c:v>
                </c:pt>
                <c:pt idx="38">
                  <c:v>0.95084869565217389</c:v>
                </c:pt>
                <c:pt idx="39">
                  <c:v>1.0777304347826084</c:v>
                </c:pt>
                <c:pt idx="40">
                  <c:v>0.99670956521739129</c:v>
                </c:pt>
                <c:pt idx="41">
                  <c:v>0.93556173913043472</c:v>
                </c:pt>
                <c:pt idx="42">
                  <c:v>0.9875373913043477</c:v>
                </c:pt>
                <c:pt idx="43">
                  <c:v>0.87260727272727256</c:v>
                </c:pt>
                <c:pt idx="44">
                  <c:v>0.83265272727272721</c:v>
                </c:pt>
                <c:pt idx="45">
                  <c:v>0</c:v>
                </c:pt>
                <c:pt idx="46">
                  <c:v>0</c:v>
                </c:pt>
                <c:pt idx="47">
                  <c:v>0.79109999999999991</c:v>
                </c:pt>
                <c:pt idx="48">
                  <c:v>0.77351999999999999</c:v>
                </c:pt>
                <c:pt idx="49">
                  <c:v>0.75274363636363628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24256"/>
        <c:axId val="57624832"/>
      </c:scatterChart>
      <c:valAx>
        <c:axId val="5762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Week</a:t>
                </a:r>
              </a:p>
            </c:rich>
          </c:tx>
          <c:overlay val="0"/>
        </c:title>
        <c:majorTickMark val="none"/>
        <c:minorTickMark val="none"/>
        <c:tickLblPos val="nextTo"/>
        <c:crossAx val="57624832"/>
        <c:crosses val="autoZero"/>
        <c:crossBetween val="midCat"/>
      </c:valAx>
      <c:valAx>
        <c:axId val="57624832"/>
        <c:scaling>
          <c:orientation val="minMax"/>
          <c:min val="1.0000000000000004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Fiber Intake [g]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76242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[3]Comparison!$B$4:$Z$4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36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48</c:v>
                </c:pt>
              </c:numCache>
            </c:numRef>
          </c:xVal>
          <c:yVal>
            <c:numRef>
              <c:f>[3]Comparison!$C$31:$Z$31</c:f>
              <c:numCache>
                <c:formatCode>General</c:formatCode>
                <c:ptCount val="24"/>
                <c:pt idx="0">
                  <c:v>0.16800000000000004</c:v>
                </c:pt>
                <c:pt idx="1">
                  <c:v>0.15200000000000005</c:v>
                </c:pt>
                <c:pt idx="2">
                  <c:v>0.12400000000000005</c:v>
                </c:pt>
                <c:pt idx="3">
                  <c:v>7.2000000000000022E-2</c:v>
                </c:pt>
                <c:pt idx="4">
                  <c:v>0.12000000000000005</c:v>
                </c:pt>
                <c:pt idx="5">
                  <c:v>0.11200000000000003</c:v>
                </c:pt>
                <c:pt idx="6">
                  <c:v>0.12400000000000004</c:v>
                </c:pt>
                <c:pt idx="7">
                  <c:v>0.13200000000000003</c:v>
                </c:pt>
                <c:pt idx="8">
                  <c:v>0.14000000000000004</c:v>
                </c:pt>
                <c:pt idx="9">
                  <c:v>0.17599999999999999</c:v>
                </c:pt>
                <c:pt idx="10">
                  <c:v>0.13600000000000004</c:v>
                </c:pt>
                <c:pt idx="11">
                  <c:v>0.11600000000000003</c:v>
                </c:pt>
                <c:pt idx="12">
                  <c:v>0.13600000000000007</c:v>
                </c:pt>
                <c:pt idx="13">
                  <c:v>0.18</c:v>
                </c:pt>
                <c:pt idx="14">
                  <c:v>0.15600000000000006</c:v>
                </c:pt>
                <c:pt idx="15">
                  <c:v>0.14000000000000004</c:v>
                </c:pt>
                <c:pt idx="16">
                  <c:v>0.15600000000000006</c:v>
                </c:pt>
                <c:pt idx="17">
                  <c:v>0.13600000000000007</c:v>
                </c:pt>
                <c:pt idx="18">
                  <c:v>0.13913043478260875</c:v>
                </c:pt>
                <c:pt idx="19">
                  <c:v>0.20869565217391309</c:v>
                </c:pt>
                <c:pt idx="20">
                  <c:v>0.13478260869565223</c:v>
                </c:pt>
                <c:pt idx="21">
                  <c:v>0.13478260869565223</c:v>
                </c:pt>
                <c:pt idx="22">
                  <c:v>0.1347826086956522</c:v>
                </c:pt>
                <c:pt idx="23">
                  <c:v>0.13636363636363644</c:v>
                </c:pt>
              </c:numCache>
            </c:numRef>
          </c:yVal>
          <c:smooth val="0"/>
        </c:ser>
        <c:ser>
          <c:idx val="1"/>
          <c:order val="1"/>
          <c:tx>
            <c:v>Diet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[3]Comparison!$B$4:$Z$4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36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48</c:v>
                </c:pt>
              </c:numCache>
            </c:numRef>
          </c:xVal>
          <c:yVal>
            <c:numRef>
              <c:f>[3]Comparison!$C$64:$Z$64</c:f>
              <c:numCache>
                <c:formatCode>General</c:formatCode>
                <c:ptCount val="24"/>
                <c:pt idx="0">
                  <c:v>0.192</c:v>
                </c:pt>
                <c:pt idx="1">
                  <c:v>0.14800000000000005</c:v>
                </c:pt>
                <c:pt idx="2">
                  <c:v>0.12800000000000006</c:v>
                </c:pt>
                <c:pt idx="3">
                  <c:v>0.11600000000000003</c:v>
                </c:pt>
                <c:pt idx="4">
                  <c:v>0.18800000000000008</c:v>
                </c:pt>
                <c:pt idx="5">
                  <c:v>0.184</c:v>
                </c:pt>
                <c:pt idx="6">
                  <c:v>0.16400000000000006</c:v>
                </c:pt>
                <c:pt idx="7">
                  <c:v>0.27599999999999986</c:v>
                </c:pt>
                <c:pt idx="8">
                  <c:v>0.22399999999999998</c:v>
                </c:pt>
                <c:pt idx="9">
                  <c:v>0.26799999999999996</c:v>
                </c:pt>
                <c:pt idx="10">
                  <c:v>0.19600000000000001</c:v>
                </c:pt>
                <c:pt idx="11">
                  <c:v>0.19599999999999998</c:v>
                </c:pt>
                <c:pt idx="12">
                  <c:v>0.2040000000000001</c:v>
                </c:pt>
                <c:pt idx="13">
                  <c:v>0.39600000000000002</c:v>
                </c:pt>
                <c:pt idx="14">
                  <c:v>0.22400000000000003</c:v>
                </c:pt>
                <c:pt idx="15">
                  <c:v>0.20000000000000004</c:v>
                </c:pt>
                <c:pt idx="16">
                  <c:v>0.21200000000000002</c:v>
                </c:pt>
                <c:pt idx="17">
                  <c:v>0.26400000000000007</c:v>
                </c:pt>
                <c:pt idx="18">
                  <c:v>0.24799999999999997</c:v>
                </c:pt>
                <c:pt idx="19">
                  <c:v>0.23200000000000007</c:v>
                </c:pt>
                <c:pt idx="20">
                  <c:v>0.248</c:v>
                </c:pt>
                <c:pt idx="21">
                  <c:v>0.24000000000000005</c:v>
                </c:pt>
                <c:pt idx="22">
                  <c:v>0.24399999999999999</c:v>
                </c:pt>
                <c:pt idx="23">
                  <c:v>0.252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97408"/>
        <c:axId val="87297984"/>
      </c:scatterChart>
      <c:valAx>
        <c:axId val="872974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Tytuł osi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7297984"/>
        <c:crosses val="autoZero"/>
        <c:crossBetween val="midCat"/>
      </c:valAx>
      <c:valAx>
        <c:axId val="872979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Poziom ciał ketonowych we krwi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729740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D7</c:v>
          </c:tx>
          <c:xVal>
            <c:numRef>
              <c:f>[3]Comparison!$B$37:$Z$37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36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48</c:v>
                </c:pt>
              </c:numCache>
            </c:numRef>
          </c:xVal>
          <c:yVal>
            <c:numRef>
              <c:f>[3]Comparison!$B$44:$Z$44</c:f>
              <c:numCache>
                <c:formatCode>General</c:formatCode>
                <c:ptCount val="25"/>
                <c:pt idx="0">
                  <c:v>0.2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0.2</c:v>
                </c:pt>
                <c:pt idx="5">
                  <c:v>0.4</c:v>
                </c:pt>
                <c:pt idx="6">
                  <c:v>0.2</c:v>
                </c:pt>
                <c:pt idx="7">
                  <c:v>0.1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0.1</c:v>
                </c:pt>
                <c:pt idx="12">
                  <c:v>0.2</c:v>
                </c:pt>
                <c:pt idx="13">
                  <c:v>0.4</c:v>
                </c:pt>
                <c:pt idx="14">
                  <c:v>0.7</c:v>
                </c:pt>
                <c:pt idx="15">
                  <c:v>0.1</c:v>
                </c:pt>
                <c:pt idx="16">
                  <c:v>0.2</c:v>
                </c:pt>
                <c:pt idx="17">
                  <c:v>0.4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0.30000000000000004</c:v>
                </c:pt>
                <c:pt idx="23">
                  <c:v>0.1</c:v>
                </c:pt>
                <c:pt idx="24">
                  <c:v>0.2</c:v>
                </c:pt>
              </c:numCache>
            </c:numRef>
          </c:yVal>
          <c:smooth val="1"/>
        </c:ser>
        <c:ser>
          <c:idx val="1"/>
          <c:order val="1"/>
          <c:tx>
            <c:v>D20</c:v>
          </c:tx>
          <c:xVal>
            <c:numRef>
              <c:f>[3]Comparison!$B$37:$Z$37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36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48</c:v>
                </c:pt>
              </c:numCache>
            </c:numRef>
          </c:xVal>
          <c:yVal>
            <c:numRef>
              <c:f>[3]Comparison!$B$57:$Z$57</c:f>
              <c:numCache>
                <c:formatCode>General</c:formatCode>
                <c:ptCount val="2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0.1</c:v>
                </c:pt>
                <c:pt idx="15">
                  <c:v>0.2</c:v>
                </c:pt>
                <c:pt idx="16">
                  <c:v>0.1</c:v>
                </c:pt>
                <c:pt idx="17">
                  <c:v>0.1</c:v>
                </c:pt>
                <c:pt idx="18">
                  <c:v>0.2</c:v>
                </c:pt>
                <c:pt idx="19">
                  <c:v>0.30000000000000004</c:v>
                </c:pt>
                <c:pt idx="20">
                  <c:v>0.1</c:v>
                </c:pt>
                <c:pt idx="21">
                  <c:v>0.2</c:v>
                </c:pt>
                <c:pt idx="22">
                  <c:v>0.30000000000000004</c:v>
                </c:pt>
                <c:pt idx="23">
                  <c:v>0.30000000000000004</c:v>
                </c:pt>
                <c:pt idx="24">
                  <c:v>0.1</c:v>
                </c:pt>
              </c:numCache>
            </c:numRef>
          </c:yVal>
          <c:smooth val="1"/>
        </c:ser>
        <c:ser>
          <c:idx val="2"/>
          <c:order val="2"/>
          <c:tx>
            <c:v>N6</c:v>
          </c:tx>
          <c:xVal>
            <c:numRef>
              <c:f>[3]Comparison!$B$4:$Z$4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36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48</c:v>
                </c:pt>
              </c:numCache>
            </c:numRef>
          </c:xVal>
          <c:yVal>
            <c:numRef>
              <c:f>[3]Comparison!$B$10:$Z$10</c:f>
              <c:numCache>
                <c:formatCode>General</c:formatCode>
                <c:ptCount val="2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0.1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0.2</c:v>
                </c:pt>
                <c:pt idx="19">
                  <c:v>0</c:v>
                </c:pt>
                <c:pt idx="20">
                  <c:v>0.2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</c:numCache>
            </c:numRef>
          </c:yVal>
          <c:smooth val="1"/>
        </c:ser>
        <c:ser>
          <c:idx val="3"/>
          <c:order val="3"/>
          <c:tx>
            <c:v>N2</c:v>
          </c:tx>
          <c:xVal>
            <c:numRef>
              <c:f>[3]Comparison!$B$4:$Z$4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36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48</c:v>
                </c:pt>
              </c:numCache>
            </c:numRef>
          </c:xVal>
          <c:yVal>
            <c:numRef>
              <c:f>[3]Comparison!$B$6:$Z$6</c:f>
              <c:numCache>
                <c:formatCode>General</c:formatCode>
                <c:ptCount val="25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0.2</c:v>
                </c:pt>
                <c:pt idx="17">
                  <c:v>0.1</c:v>
                </c:pt>
                <c:pt idx="18">
                  <c:v>0.1</c:v>
                </c:pt>
                <c:pt idx="19">
                  <c:v>0.2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</c:v>
                </c:pt>
                <c:pt idx="24">
                  <c:v>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99712"/>
        <c:axId val="87293952"/>
      </c:scatterChart>
      <c:valAx>
        <c:axId val="8729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Tydzień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7293952"/>
        <c:crosses val="autoZero"/>
        <c:crossBetween val="midCat"/>
      </c:valAx>
      <c:valAx>
        <c:axId val="8729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Ketone bodies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729971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>
                <a:solidFill>
                  <a:schemeClr val="bg1"/>
                </a:solidFill>
              </a:rPr>
              <a:t>Tytuł wykresu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xVal>
            <c:numRef>
              <c:f>[4]Comparison!$C$4:$AF$4</c:f>
              <c:numCache>
                <c:formatCode>General</c:formatCode>
                <c:ptCount val="3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19</c:v>
                </c:pt>
                <c:pt idx="15">
                  <c:v>21</c:v>
                </c:pt>
                <c:pt idx="16">
                  <c:v>22</c:v>
                </c:pt>
                <c:pt idx="17">
                  <c:v>24</c:v>
                </c:pt>
                <c:pt idx="18">
                  <c:v>26</c:v>
                </c:pt>
                <c:pt idx="19">
                  <c:v>28</c:v>
                </c:pt>
                <c:pt idx="20">
                  <c:v>30</c:v>
                </c:pt>
                <c:pt idx="21">
                  <c:v>32</c:v>
                </c:pt>
                <c:pt idx="22">
                  <c:v>34</c:v>
                </c:pt>
                <c:pt idx="23">
                  <c:v>36</c:v>
                </c:pt>
                <c:pt idx="24">
                  <c:v>38</c:v>
                </c:pt>
                <c:pt idx="25">
                  <c:v>40</c:v>
                </c:pt>
                <c:pt idx="26">
                  <c:v>42</c:v>
                </c:pt>
                <c:pt idx="27">
                  <c:v>44</c:v>
                </c:pt>
                <c:pt idx="28">
                  <c:v>46</c:v>
                </c:pt>
                <c:pt idx="29">
                  <c:v>48</c:v>
                </c:pt>
              </c:numCache>
            </c:numRef>
          </c:xVal>
          <c:yVal>
            <c:numRef>
              <c:f>[4]Comparison!$C$31:$AF$31</c:f>
              <c:numCache>
                <c:formatCode>General</c:formatCode>
                <c:ptCount val="30"/>
                <c:pt idx="0">
                  <c:v>205.95833333333334</c:v>
                </c:pt>
                <c:pt idx="1">
                  <c:v>246.24</c:v>
                </c:pt>
                <c:pt idx="2">
                  <c:v>275.48</c:v>
                </c:pt>
                <c:pt idx="3">
                  <c:v>300</c:v>
                </c:pt>
                <c:pt idx="4">
                  <c:v>319.95999999999998</c:v>
                </c:pt>
                <c:pt idx="5">
                  <c:v>332.92</c:v>
                </c:pt>
                <c:pt idx="6">
                  <c:v>346.48</c:v>
                </c:pt>
                <c:pt idx="7">
                  <c:v>354.88</c:v>
                </c:pt>
                <c:pt idx="8">
                  <c:v>358.08</c:v>
                </c:pt>
                <c:pt idx="9">
                  <c:v>361.24</c:v>
                </c:pt>
                <c:pt idx="10">
                  <c:v>366.08</c:v>
                </c:pt>
                <c:pt idx="11">
                  <c:v>393.56</c:v>
                </c:pt>
                <c:pt idx="12">
                  <c:v>409.8</c:v>
                </c:pt>
                <c:pt idx="13">
                  <c:v>416.96</c:v>
                </c:pt>
                <c:pt idx="14">
                  <c:v>424.16</c:v>
                </c:pt>
                <c:pt idx="15">
                  <c:v>421.4</c:v>
                </c:pt>
                <c:pt idx="16">
                  <c:v>425.08</c:v>
                </c:pt>
                <c:pt idx="17">
                  <c:v>435.04</c:v>
                </c:pt>
                <c:pt idx="18">
                  <c:v>441.04</c:v>
                </c:pt>
                <c:pt idx="19">
                  <c:v>445.32</c:v>
                </c:pt>
                <c:pt idx="20">
                  <c:v>450.4</c:v>
                </c:pt>
                <c:pt idx="21">
                  <c:v>456.76</c:v>
                </c:pt>
                <c:pt idx="22">
                  <c:v>461.56</c:v>
                </c:pt>
                <c:pt idx="23">
                  <c:v>466.91304347826087</c:v>
                </c:pt>
                <c:pt idx="24">
                  <c:v>471.04347826086956</c:v>
                </c:pt>
                <c:pt idx="25">
                  <c:v>475.60869565217394</c:v>
                </c:pt>
                <c:pt idx="26">
                  <c:v>476.56521739130437</c:v>
                </c:pt>
                <c:pt idx="27">
                  <c:v>483.6521739130435</c:v>
                </c:pt>
                <c:pt idx="28">
                  <c:v>481.40909090909093</c:v>
                </c:pt>
                <c:pt idx="29">
                  <c:v>472.59090909090907</c:v>
                </c:pt>
              </c:numCache>
            </c:numRef>
          </c:yVal>
          <c:smooth val="0"/>
        </c:ser>
        <c:ser>
          <c:idx val="1"/>
          <c:order val="1"/>
          <c:tx>
            <c:v>Diet</c:v>
          </c:tx>
          <c:xVal>
            <c:numRef>
              <c:f>[4]Comparison!$C$4:$AF$4</c:f>
              <c:numCache>
                <c:formatCode>General</c:formatCode>
                <c:ptCount val="3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19</c:v>
                </c:pt>
                <c:pt idx="15">
                  <c:v>21</c:v>
                </c:pt>
                <c:pt idx="16">
                  <c:v>22</c:v>
                </c:pt>
                <c:pt idx="17">
                  <c:v>24</c:v>
                </c:pt>
                <c:pt idx="18">
                  <c:v>26</c:v>
                </c:pt>
                <c:pt idx="19">
                  <c:v>28</c:v>
                </c:pt>
                <c:pt idx="20">
                  <c:v>30</c:v>
                </c:pt>
                <c:pt idx="21">
                  <c:v>32</c:v>
                </c:pt>
                <c:pt idx="22">
                  <c:v>34</c:v>
                </c:pt>
                <c:pt idx="23">
                  <c:v>36</c:v>
                </c:pt>
                <c:pt idx="24">
                  <c:v>38</c:v>
                </c:pt>
                <c:pt idx="25">
                  <c:v>40</c:v>
                </c:pt>
                <c:pt idx="26">
                  <c:v>42</c:v>
                </c:pt>
                <c:pt idx="27">
                  <c:v>44</c:v>
                </c:pt>
                <c:pt idx="28">
                  <c:v>46</c:v>
                </c:pt>
                <c:pt idx="29">
                  <c:v>48</c:v>
                </c:pt>
              </c:numCache>
            </c:numRef>
          </c:xVal>
          <c:yVal>
            <c:numRef>
              <c:f>[4]Comparison!$C$65:$AF$65</c:f>
              <c:numCache>
                <c:formatCode>General</c:formatCode>
                <c:ptCount val="30"/>
                <c:pt idx="0">
                  <c:v>186.84</c:v>
                </c:pt>
                <c:pt idx="1">
                  <c:v>193.84</c:v>
                </c:pt>
                <c:pt idx="2">
                  <c:v>218.88</c:v>
                </c:pt>
                <c:pt idx="3">
                  <c:v>221.96</c:v>
                </c:pt>
                <c:pt idx="4">
                  <c:v>227.44</c:v>
                </c:pt>
                <c:pt idx="5">
                  <c:v>232.32</c:v>
                </c:pt>
                <c:pt idx="6">
                  <c:v>239.76</c:v>
                </c:pt>
                <c:pt idx="7">
                  <c:v>245.04</c:v>
                </c:pt>
                <c:pt idx="8">
                  <c:v>246.16</c:v>
                </c:pt>
                <c:pt idx="9">
                  <c:v>249.52</c:v>
                </c:pt>
                <c:pt idx="10">
                  <c:v>252.56</c:v>
                </c:pt>
                <c:pt idx="11">
                  <c:v>261.88</c:v>
                </c:pt>
                <c:pt idx="12">
                  <c:v>269.36</c:v>
                </c:pt>
                <c:pt idx="13">
                  <c:v>274.52</c:v>
                </c:pt>
                <c:pt idx="14">
                  <c:v>279.2</c:v>
                </c:pt>
                <c:pt idx="15">
                  <c:v>277.27999999999997</c:v>
                </c:pt>
                <c:pt idx="16">
                  <c:v>280.12</c:v>
                </c:pt>
                <c:pt idx="17">
                  <c:v>282.72000000000003</c:v>
                </c:pt>
                <c:pt idx="18">
                  <c:v>292.88</c:v>
                </c:pt>
                <c:pt idx="19">
                  <c:v>302.88</c:v>
                </c:pt>
                <c:pt idx="20">
                  <c:v>317.39999999999998</c:v>
                </c:pt>
                <c:pt idx="21">
                  <c:v>333.88</c:v>
                </c:pt>
                <c:pt idx="22">
                  <c:v>352.08</c:v>
                </c:pt>
                <c:pt idx="23">
                  <c:v>385.2</c:v>
                </c:pt>
                <c:pt idx="24">
                  <c:v>404.84</c:v>
                </c:pt>
                <c:pt idx="25">
                  <c:v>423.64</c:v>
                </c:pt>
                <c:pt idx="26">
                  <c:v>437.52</c:v>
                </c:pt>
                <c:pt idx="27">
                  <c:v>446.96</c:v>
                </c:pt>
                <c:pt idx="28">
                  <c:v>446.36</c:v>
                </c:pt>
                <c:pt idx="29">
                  <c:v>447.52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21504"/>
        <c:axId val="80623232"/>
      </c:scatterChart>
      <c:valAx>
        <c:axId val="80621504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 sz="1600"/>
                  <a:t>Weeks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0623232"/>
        <c:crosses val="autoZero"/>
        <c:crossBetween val="midCat"/>
      </c:valAx>
      <c:valAx>
        <c:axId val="80623232"/>
        <c:scaling>
          <c:orientation val="minMax"/>
          <c:max val="500"/>
          <c:min val="1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 sz="1800"/>
                  <a:t>Body mass [g]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0621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581025</xdr:colOff>
      <xdr:row>37</xdr:row>
      <xdr:rowOff>142875</xdr:rowOff>
    </xdr:from>
    <xdr:to>
      <xdr:col>40</xdr:col>
      <xdr:colOff>447675</xdr:colOff>
      <xdr:row>66</xdr:row>
      <xdr:rowOff>66675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595312</xdr:colOff>
      <xdr:row>86</xdr:row>
      <xdr:rowOff>33338</xdr:rowOff>
    </xdr:from>
    <xdr:to>
      <xdr:col>10</xdr:col>
      <xdr:colOff>309562</xdr:colOff>
      <xdr:row>102</xdr:row>
      <xdr:rowOff>109538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202407</xdr:colOff>
      <xdr:row>85</xdr:row>
      <xdr:rowOff>152400</xdr:rowOff>
    </xdr:from>
    <xdr:to>
      <xdr:col>19</xdr:col>
      <xdr:colOff>523876</xdr:colOff>
      <xdr:row>102</xdr:row>
      <xdr:rowOff>61912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86</xdr:row>
      <xdr:rowOff>0</xdr:rowOff>
    </xdr:from>
    <xdr:to>
      <xdr:col>29</xdr:col>
      <xdr:colOff>321469</xdr:colOff>
      <xdr:row>102</xdr:row>
      <xdr:rowOff>76200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28575</xdr:colOff>
      <xdr:row>14</xdr:row>
      <xdr:rowOff>9525</xdr:rowOff>
    </xdr:from>
    <xdr:to>
      <xdr:col>46</xdr:col>
      <xdr:colOff>76200</xdr:colOff>
      <xdr:row>37</xdr:row>
      <xdr:rowOff>85725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571500</xdr:colOff>
      <xdr:row>40</xdr:row>
      <xdr:rowOff>142875</xdr:rowOff>
    </xdr:from>
    <xdr:to>
      <xdr:col>46</xdr:col>
      <xdr:colOff>142875</xdr:colOff>
      <xdr:row>62</xdr:row>
      <xdr:rowOff>57150</xdr:rowOff>
    </xdr:to>
    <xdr:graphicFrame macro="">
      <xdr:nvGraphicFramePr>
        <xdr:cNvPr id="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142875</xdr:colOff>
      <xdr:row>6</xdr:row>
      <xdr:rowOff>171450</xdr:rowOff>
    </xdr:from>
    <xdr:to>
      <xdr:col>44</xdr:col>
      <xdr:colOff>419100</xdr:colOff>
      <xdr:row>31</xdr:row>
      <xdr:rowOff>133350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/Documents/1-ACTIVE/1-Projects/Obese%20rats/Hodowla/GLUKOZA%201211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/Documents/1-ACTIVE/1-Projects/Obese%20rats/Hodowla/KARMA%203012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/Documents/1-ACTIVE/1-Projects/Obese%20rats/Hodowla/KETONY%201211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/Documents/1-ACTIVE/1-Projects/Obese%20rats/Hodowla/MASA%201211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Y"/>
      <sheetName val="DIETA"/>
      <sheetName val="Comparison"/>
      <sheetName val="All"/>
    </sheetNames>
    <sheetDataSet>
      <sheetData sheetId="0" refreshError="1"/>
      <sheetData sheetId="1" refreshError="1"/>
      <sheetData sheetId="2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12</v>
          </cell>
          <cell r="K4">
            <v>14</v>
          </cell>
          <cell r="L4">
            <v>16</v>
          </cell>
          <cell r="M4">
            <v>18</v>
          </cell>
          <cell r="N4">
            <v>19</v>
          </cell>
          <cell r="O4">
            <v>22</v>
          </cell>
          <cell r="P4">
            <v>24</v>
          </cell>
          <cell r="Q4">
            <v>26</v>
          </cell>
          <cell r="R4">
            <v>28</v>
          </cell>
          <cell r="S4">
            <v>30</v>
          </cell>
          <cell r="T4">
            <v>32</v>
          </cell>
          <cell r="U4">
            <v>36</v>
          </cell>
          <cell r="V4">
            <v>38</v>
          </cell>
          <cell r="W4">
            <v>40</v>
          </cell>
          <cell r="X4">
            <v>42</v>
          </cell>
          <cell r="Y4">
            <v>44</v>
          </cell>
          <cell r="Z4">
            <v>48</v>
          </cell>
        </row>
        <row r="31">
          <cell r="C31">
            <v>115.08</v>
          </cell>
          <cell r="D31">
            <v>112.52</v>
          </cell>
          <cell r="E31">
            <v>110.6</v>
          </cell>
          <cell r="F31">
            <v>105</v>
          </cell>
          <cell r="G31">
            <v>98.68</v>
          </cell>
          <cell r="H31">
            <v>102.52</v>
          </cell>
          <cell r="I31">
            <v>102.56</v>
          </cell>
          <cell r="J31">
            <v>98.64</v>
          </cell>
          <cell r="K31">
            <v>95.44</v>
          </cell>
          <cell r="L31">
            <v>93.32</v>
          </cell>
          <cell r="M31">
            <v>96.12</v>
          </cell>
          <cell r="N31">
            <v>97.52</v>
          </cell>
          <cell r="O31">
            <v>96.68</v>
          </cell>
          <cell r="P31">
            <v>92.04</v>
          </cell>
          <cell r="Q31">
            <v>98.48</v>
          </cell>
          <cell r="R31">
            <v>103.44</v>
          </cell>
          <cell r="S31">
            <v>96.04</v>
          </cell>
          <cell r="T31">
            <v>98.8</v>
          </cell>
          <cell r="U31">
            <v>96.695652173913047</v>
          </cell>
          <cell r="V31">
            <v>90.217391304347828</v>
          </cell>
          <cell r="W31">
            <v>90.956521739130437</v>
          </cell>
          <cell r="X31">
            <v>89.956521739130437</v>
          </cell>
          <cell r="Y31">
            <v>89.347826086956516</v>
          </cell>
          <cell r="Z31">
            <v>89.454545454545453</v>
          </cell>
        </row>
        <row r="64">
          <cell r="C64">
            <v>97.08</v>
          </cell>
          <cell r="D64">
            <v>100.48</v>
          </cell>
          <cell r="E64">
            <v>104.04</v>
          </cell>
          <cell r="F64">
            <v>98.32</v>
          </cell>
          <cell r="G64">
            <v>97.72</v>
          </cell>
          <cell r="H64">
            <v>99.4</v>
          </cell>
          <cell r="I64">
            <v>100.28</v>
          </cell>
          <cell r="J64">
            <v>98.16</v>
          </cell>
          <cell r="K64">
            <v>97.44</v>
          </cell>
          <cell r="L64">
            <v>100.76</v>
          </cell>
          <cell r="M64">
            <v>100.4</v>
          </cell>
          <cell r="N64">
            <v>100.56</v>
          </cell>
          <cell r="O64">
            <v>98.2</v>
          </cell>
          <cell r="P64">
            <v>93.2</v>
          </cell>
          <cell r="Q64">
            <v>98.12</v>
          </cell>
          <cell r="R64">
            <v>99.4</v>
          </cell>
          <cell r="S64">
            <v>102.2</v>
          </cell>
          <cell r="T64">
            <v>103.6</v>
          </cell>
          <cell r="U64">
            <v>104.52</v>
          </cell>
          <cell r="V64">
            <v>100.6</v>
          </cell>
          <cell r="W64">
            <v>101</v>
          </cell>
          <cell r="X64">
            <v>100.28</v>
          </cell>
          <cell r="Y64">
            <v>97.92</v>
          </cell>
          <cell r="Z64">
            <v>95.48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Y"/>
      <sheetName val="DIETA"/>
      <sheetName val="Comparison-kcal"/>
      <sheetName val="Comparison_GramsOfFoodONLY"/>
      <sheetName val="All"/>
    </sheetNames>
    <sheetDataSet>
      <sheetData sheetId="0" refreshError="1"/>
      <sheetData sheetId="1" refreshError="1"/>
      <sheetData sheetId="2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 t="str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</row>
        <row r="29">
          <cell r="B29">
            <v>47.969407238144001</v>
          </cell>
          <cell r="C29">
            <v>54.822179700736008</v>
          </cell>
          <cell r="D29">
            <v>51.028680658944005</v>
          </cell>
          <cell r="E29">
            <v>57.39196937420801</v>
          </cell>
          <cell r="F29">
            <v>57.147227500544005</v>
          </cell>
          <cell r="G29">
            <v>61.552581226496002</v>
          </cell>
          <cell r="H29">
            <v>57.514340311040002</v>
          </cell>
          <cell r="I29">
            <v>60.206500921343995</v>
          </cell>
          <cell r="J29" t="e">
            <v>#DIV/0!</v>
          </cell>
          <cell r="K29" t="e">
            <v>#DIV/0!</v>
          </cell>
          <cell r="L29" t="e">
            <v>#DIV/0!</v>
          </cell>
          <cell r="M29">
            <v>62.286806847488002</v>
          </cell>
          <cell r="N29">
            <v>63.999999963135998</v>
          </cell>
          <cell r="O29">
            <v>62.286806847488002</v>
          </cell>
          <cell r="P29">
            <v>63.265774342143999</v>
          </cell>
          <cell r="Q29">
            <v>57.147227500544005</v>
          </cell>
          <cell r="R29">
            <v>54.087954079744001</v>
          </cell>
          <cell r="S29">
            <v>60.451242795008007</v>
          </cell>
          <cell r="T29">
            <v>65.346080268288006</v>
          </cell>
          <cell r="U29" t="e">
            <v>#DIV/0!</v>
          </cell>
          <cell r="V29" t="e">
            <v>#DIV/0!</v>
          </cell>
          <cell r="W29">
            <v>68.038240878591992</v>
          </cell>
          <cell r="X29">
            <v>65.957934952447999</v>
          </cell>
          <cell r="Y29">
            <v>68.405353689088003</v>
          </cell>
          <cell r="Z29">
            <v>70.240917741568012</v>
          </cell>
          <cell r="AA29">
            <v>70.240917741568012</v>
          </cell>
          <cell r="AB29">
            <v>67.67112806809601</v>
          </cell>
          <cell r="AC29">
            <v>66.692160573440006</v>
          </cell>
          <cell r="AD29">
            <v>76.848948330496015</v>
          </cell>
          <cell r="AE29">
            <v>72.198852730880006</v>
          </cell>
          <cell r="AF29">
            <v>74.768642404352008</v>
          </cell>
          <cell r="AG29">
            <v>79.418738003968002</v>
          </cell>
          <cell r="AH29" t="e">
            <v>#DIV/0!</v>
          </cell>
          <cell r="AI29" t="e">
            <v>#DIV/0!</v>
          </cell>
          <cell r="AJ29">
            <v>90.432122318848002</v>
          </cell>
          <cell r="AK29">
            <v>78.07797817433044</v>
          </cell>
          <cell r="AL29">
            <v>82.467370473739123</v>
          </cell>
          <cell r="AM29">
            <v>81.935322922295668</v>
          </cell>
          <cell r="AN29">
            <v>82.733394249460886</v>
          </cell>
          <cell r="AO29">
            <v>93.773380941913032</v>
          </cell>
          <cell r="AP29">
            <v>86.723750885286975</v>
          </cell>
          <cell r="AQ29">
            <v>81.403275370852185</v>
          </cell>
          <cell r="AR29">
            <v>85.925679558121743</v>
          </cell>
          <cell r="AS29">
            <v>75.925603988945454</v>
          </cell>
          <cell r="AT29">
            <v>72.449156919854559</v>
          </cell>
          <cell r="AU29" t="e">
            <v>#DIV/0!</v>
          </cell>
          <cell r="AV29" t="e">
            <v>#DIV/0!</v>
          </cell>
          <cell r="AW29">
            <v>68.833651967999998</v>
          </cell>
          <cell r="AX29">
            <v>67.3040152576</v>
          </cell>
          <cell r="AY29">
            <v>65.496262781672726</v>
          </cell>
        </row>
        <row r="30">
          <cell r="B30">
            <v>3.4809600000000001</v>
          </cell>
          <cell r="C30">
            <v>3.9782400000000004</v>
          </cell>
          <cell r="D30">
            <v>3.70296</v>
          </cell>
          <cell r="E30">
            <v>4.16472</v>
          </cell>
          <cell r="F30">
            <v>4.14696</v>
          </cell>
          <cell r="G30">
            <v>4.4666399999999999</v>
          </cell>
          <cell r="H30">
            <v>4.1736000000000004</v>
          </cell>
          <cell r="I30">
            <v>4.3689600000000004</v>
          </cell>
          <cell r="J30" t="e">
            <v>#DIV/0!</v>
          </cell>
          <cell r="K30" t="e">
            <v>#DIV/0!</v>
          </cell>
          <cell r="L30" t="e">
            <v>#DIV/0!</v>
          </cell>
          <cell r="M30">
            <v>4.5199199999999999</v>
          </cell>
          <cell r="N30">
            <v>4.6442400000000008</v>
          </cell>
          <cell r="O30">
            <v>4.5199199999999999</v>
          </cell>
          <cell r="P30">
            <v>4.5909599999999999</v>
          </cell>
          <cell r="Q30">
            <v>4.14696</v>
          </cell>
          <cell r="R30">
            <v>3.92496</v>
          </cell>
          <cell r="S30">
            <v>4.3867200000000004</v>
          </cell>
          <cell r="T30">
            <v>4.7419200000000004</v>
          </cell>
          <cell r="U30" t="e">
            <v>#DIV/0!</v>
          </cell>
          <cell r="V30" t="e">
            <v>#DIV/0!</v>
          </cell>
          <cell r="W30">
            <v>4.9372799999999994</v>
          </cell>
          <cell r="X30">
            <v>4.7863199999999999</v>
          </cell>
          <cell r="Y30">
            <v>4.9639199999999999</v>
          </cell>
          <cell r="Z30">
            <v>5.0971200000000003</v>
          </cell>
          <cell r="AA30">
            <v>5.0971200000000003</v>
          </cell>
          <cell r="AB30">
            <v>4.9106399999999999</v>
          </cell>
          <cell r="AC30">
            <v>4.8395999999999999</v>
          </cell>
          <cell r="AD30">
            <v>5.5766400000000003</v>
          </cell>
          <cell r="AE30">
            <v>5.2392000000000003</v>
          </cell>
          <cell r="AF30">
            <v>5.4256800000000007</v>
          </cell>
          <cell r="AG30">
            <v>5.7631200000000007</v>
          </cell>
          <cell r="AH30" t="e">
            <v>#DIV/0!</v>
          </cell>
          <cell r="AI30" t="e">
            <v>#DIV/0!</v>
          </cell>
          <cell r="AJ30">
            <v>6.5623199999999997</v>
          </cell>
          <cell r="AK30">
            <v>5.6658260869565211</v>
          </cell>
          <cell r="AL30">
            <v>5.9843478260869567</v>
          </cell>
          <cell r="AM30">
            <v>5.9457391304347826</v>
          </cell>
          <cell r="AN30">
            <v>6.0036521739130437</v>
          </cell>
          <cell r="AO30">
            <v>6.8047826086956515</v>
          </cell>
          <cell r="AP30">
            <v>6.2932173913043483</v>
          </cell>
          <cell r="AQ30">
            <v>5.9071304347826086</v>
          </cell>
          <cell r="AR30">
            <v>6.2353043478260863</v>
          </cell>
          <cell r="AS30">
            <v>5.5096363636363632</v>
          </cell>
          <cell r="AT30">
            <v>5.2573636363636371</v>
          </cell>
          <cell r="AU30" t="e">
            <v>#DIV/0!</v>
          </cell>
          <cell r="AV30" t="e">
            <v>#DIV/0!</v>
          </cell>
          <cell r="AW30">
            <v>4.9950000000000001</v>
          </cell>
          <cell r="AX30">
            <v>4.8840000000000003</v>
          </cell>
          <cell r="AY30">
            <v>4.7528181818181823</v>
          </cell>
        </row>
        <row r="31">
          <cell r="B31">
            <v>0.55130879999999993</v>
          </cell>
          <cell r="C31">
            <v>0.63006720000000005</v>
          </cell>
          <cell r="D31">
            <v>0.5864687999999999</v>
          </cell>
          <cell r="E31">
            <v>0.65960160000000001</v>
          </cell>
          <cell r="F31">
            <v>0.65678879999999995</v>
          </cell>
          <cell r="G31">
            <v>0.70741920000000003</v>
          </cell>
          <cell r="H31">
            <v>0.66100799999999993</v>
          </cell>
          <cell r="I31">
            <v>0.69194879999999992</v>
          </cell>
          <cell r="J31" t="e">
            <v>#DIV/0!</v>
          </cell>
          <cell r="K31" t="e">
            <v>#DIV/0!</v>
          </cell>
          <cell r="L31" t="e">
            <v>#DIV/0!</v>
          </cell>
          <cell r="M31">
            <v>0.71585759999999987</v>
          </cell>
          <cell r="N31">
            <v>0.73554719999999996</v>
          </cell>
          <cell r="O31">
            <v>0.71585759999999987</v>
          </cell>
          <cell r="P31">
            <v>0.72710879999999989</v>
          </cell>
          <cell r="Q31">
            <v>0.65678879999999995</v>
          </cell>
          <cell r="R31">
            <v>0.62162879999999998</v>
          </cell>
          <cell r="S31">
            <v>0.69476159999999998</v>
          </cell>
          <cell r="T31">
            <v>0.75101759999999995</v>
          </cell>
          <cell r="U31" t="e">
            <v>#DIV/0!</v>
          </cell>
          <cell r="V31" t="e">
            <v>#DIV/0!</v>
          </cell>
          <cell r="W31">
            <v>0.78195839999999983</v>
          </cell>
          <cell r="X31">
            <v>0.75804959999999988</v>
          </cell>
          <cell r="Y31">
            <v>0.78617759999999992</v>
          </cell>
          <cell r="Z31">
            <v>0.80727359999999992</v>
          </cell>
          <cell r="AA31">
            <v>0.80727359999999992</v>
          </cell>
          <cell r="AB31">
            <v>0.77773919999999996</v>
          </cell>
          <cell r="AC31">
            <v>0.76648799999999995</v>
          </cell>
          <cell r="AD31">
            <v>0.88321919999999998</v>
          </cell>
          <cell r="AE31">
            <v>0.82977599999999996</v>
          </cell>
          <cell r="AF31">
            <v>0.85931039999999992</v>
          </cell>
          <cell r="AG31">
            <v>0.91275359999999994</v>
          </cell>
          <cell r="AH31" t="e">
            <v>#DIV/0!</v>
          </cell>
          <cell r="AI31" t="e">
            <v>#DIV/0!</v>
          </cell>
          <cell r="AJ31">
            <v>1.0393295999999999</v>
          </cell>
          <cell r="AK31">
            <v>0.89734434782608685</v>
          </cell>
          <cell r="AL31">
            <v>0.94779130434782599</v>
          </cell>
          <cell r="AM31">
            <v>0.94167652173913041</v>
          </cell>
          <cell r="AN31">
            <v>0.95084869565217389</v>
          </cell>
          <cell r="AO31">
            <v>1.0777304347826084</v>
          </cell>
          <cell r="AP31">
            <v>0.99670956521739129</v>
          </cell>
          <cell r="AQ31">
            <v>0.93556173913043472</v>
          </cell>
          <cell r="AR31">
            <v>0.9875373913043477</v>
          </cell>
          <cell r="AS31">
            <v>0.87260727272727256</v>
          </cell>
          <cell r="AT31">
            <v>0.83265272727272721</v>
          </cell>
          <cell r="AU31" t="e">
            <v>#DIV/0!</v>
          </cell>
          <cell r="AV31" t="e">
            <v>#DIV/0!</v>
          </cell>
          <cell r="AW31">
            <v>0.79109999999999991</v>
          </cell>
          <cell r="AX31">
            <v>0.77351999999999999</v>
          </cell>
          <cell r="AY31">
            <v>0.75274363636363628</v>
          </cell>
        </row>
        <row r="65">
          <cell r="B65">
            <v>51.441682570752</v>
          </cell>
          <cell r="C65">
            <v>59.506692126335999</v>
          </cell>
          <cell r="D65">
            <v>57.762906276480003</v>
          </cell>
          <cell r="E65">
            <v>55.147227501695994</v>
          </cell>
          <cell r="F65">
            <v>56.891013351551997</v>
          </cell>
          <cell r="G65">
            <v>60.814531513727999</v>
          </cell>
          <cell r="H65">
            <v>57.326959814016</v>
          </cell>
          <cell r="I65">
            <v>62.340344132351994</v>
          </cell>
          <cell r="J65" t="e">
            <v>#DIV/0!</v>
          </cell>
          <cell r="K65" t="e">
            <v>#DIV/0!</v>
          </cell>
          <cell r="L65" t="e">
            <v>#DIV/0!</v>
          </cell>
          <cell r="M65">
            <v>78.688336474751992</v>
          </cell>
          <cell r="N65">
            <v>68.661567838079989</v>
          </cell>
          <cell r="O65">
            <v>72.585086000255998</v>
          </cell>
          <cell r="P65">
            <v>63.648183519743995</v>
          </cell>
          <cell r="Q65">
            <v>56.673040120320003</v>
          </cell>
          <cell r="R65">
            <v>67.789674913151998</v>
          </cell>
          <cell r="S65">
            <v>65.609942600831999</v>
          </cell>
          <cell r="T65">
            <v>59.506692126335999</v>
          </cell>
          <cell r="U65" t="e">
            <v>#DIV/0!</v>
          </cell>
          <cell r="V65" t="e">
            <v>#DIV/0!</v>
          </cell>
          <cell r="W65">
            <v>75.200764775040014</v>
          </cell>
          <cell r="X65">
            <v>64.302103213440006</v>
          </cell>
          <cell r="Y65">
            <v>66.263862294527996</v>
          </cell>
          <cell r="Z65">
            <v>65.391969369600005</v>
          </cell>
          <cell r="AA65">
            <v>66.48183552575999</v>
          </cell>
          <cell r="AB65">
            <v>67.789674913151998</v>
          </cell>
          <cell r="AC65">
            <v>66.045889063296002</v>
          </cell>
          <cell r="AD65">
            <v>64.302103213440006</v>
          </cell>
          <cell r="AE65">
            <v>64.302103213440006</v>
          </cell>
          <cell r="AF65">
            <v>64.302103213440006</v>
          </cell>
          <cell r="AG65">
            <v>63.866156750976003</v>
          </cell>
          <cell r="AH65" t="e">
            <v>#DIV/0!</v>
          </cell>
          <cell r="AI65" t="e">
            <v>#DIV/0!</v>
          </cell>
          <cell r="AJ65">
            <v>70.239469999999997</v>
          </cell>
          <cell r="AK65">
            <v>72.647680399999999</v>
          </cell>
          <cell r="AL65">
            <v>73.249732999999992</v>
          </cell>
          <cell r="AM65">
            <v>75.256574999999998</v>
          </cell>
          <cell r="AN65">
            <v>70.038785799999999</v>
          </cell>
          <cell r="AO65">
            <v>66.827838600000007</v>
          </cell>
          <cell r="AP65">
            <v>64.419628200000005</v>
          </cell>
          <cell r="AQ65">
            <v>65.222364999999996</v>
          </cell>
          <cell r="AR65">
            <v>61.810733599999999</v>
          </cell>
          <cell r="AS65">
            <v>65.222364999999996</v>
          </cell>
          <cell r="AT65">
            <v>69.436733199999992</v>
          </cell>
          <cell r="AU65" t="e">
            <v>#DIV/0!</v>
          </cell>
          <cell r="AV65" t="e">
            <v>#DIV/0!</v>
          </cell>
          <cell r="AW65">
            <v>87.698995400000001</v>
          </cell>
          <cell r="AX65">
            <v>63.215522999999997</v>
          </cell>
          <cell r="AY65">
            <v>60.205259999999996</v>
          </cell>
        </row>
        <row r="66">
          <cell r="B66">
            <v>0.68156799999999995</v>
          </cell>
          <cell r="C66">
            <v>0.78842400000000001</v>
          </cell>
          <cell r="D66">
            <v>0.76532</v>
          </cell>
          <cell r="E66">
            <v>0.73066399999999998</v>
          </cell>
          <cell r="F66">
            <v>0.75376799999999999</v>
          </cell>
          <cell r="G66">
            <v>0.80575200000000002</v>
          </cell>
          <cell r="H66">
            <v>0.759544</v>
          </cell>
          <cell r="I66">
            <v>0.82596799999999992</v>
          </cell>
          <cell r="J66" t="e">
            <v>#DIV/0!</v>
          </cell>
          <cell r="K66" t="e">
            <v>#DIV/0!</v>
          </cell>
          <cell r="L66" t="e">
            <v>#DIV/0!</v>
          </cell>
          <cell r="M66">
            <v>1.0425679999999999</v>
          </cell>
          <cell r="N66">
            <v>0.90971999999999997</v>
          </cell>
          <cell r="O66">
            <v>0.961704</v>
          </cell>
          <cell r="P66">
            <v>0.84329599999999993</v>
          </cell>
          <cell r="Q66">
            <v>0.75087999999999999</v>
          </cell>
          <cell r="R66">
            <v>0.89816799999999997</v>
          </cell>
          <cell r="S66">
            <v>0.86928799999999995</v>
          </cell>
          <cell r="T66">
            <v>0.78842400000000001</v>
          </cell>
          <cell r="U66" t="e">
            <v>#DIV/0!</v>
          </cell>
          <cell r="V66" t="e">
            <v>#DIV/0!</v>
          </cell>
          <cell r="W66">
            <v>0.99636000000000002</v>
          </cell>
          <cell r="X66">
            <v>0.85196000000000005</v>
          </cell>
          <cell r="Y66">
            <v>0.87795200000000007</v>
          </cell>
          <cell r="Z66">
            <v>0.86640000000000006</v>
          </cell>
          <cell r="AA66">
            <v>0.88083999999999996</v>
          </cell>
          <cell r="AB66">
            <v>0.89816799999999997</v>
          </cell>
          <cell r="AC66">
            <v>0.87506399999999995</v>
          </cell>
          <cell r="AD66">
            <v>0.85196000000000005</v>
          </cell>
          <cell r="AE66">
            <v>0.85196000000000005</v>
          </cell>
          <cell r="AF66">
            <v>0.85196000000000005</v>
          </cell>
          <cell r="AG66">
            <v>0.84618400000000005</v>
          </cell>
          <cell r="AH66" t="e">
            <v>#DIV/0!</v>
          </cell>
          <cell r="AI66" t="e">
            <v>#DIV/0!</v>
          </cell>
          <cell r="AJ66">
            <v>2.9819999999999998</v>
          </cell>
          <cell r="AK66">
            <v>3.0842399999999999</v>
          </cell>
          <cell r="AL66">
            <v>3.1097999999999999</v>
          </cell>
          <cell r="AM66">
            <v>3.1949999999999998</v>
          </cell>
          <cell r="AN66">
            <v>2.9734799999999999</v>
          </cell>
          <cell r="AO66">
            <v>2.8371599999999999</v>
          </cell>
          <cell r="AP66">
            <v>2.7349199999999998</v>
          </cell>
          <cell r="AQ66">
            <v>2.7690000000000001</v>
          </cell>
          <cell r="AR66">
            <v>2.6241599999999998</v>
          </cell>
          <cell r="AS66">
            <v>2.7690000000000001</v>
          </cell>
          <cell r="AT66">
            <v>2.9479199999999999</v>
          </cell>
          <cell r="AU66" t="e">
            <v>#DIV/0!</v>
          </cell>
          <cell r="AV66" t="e">
            <v>#DIV/0!</v>
          </cell>
          <cell r="AW66">
            <v>3.7232400000000001</v>
          </cell>
          <cell r="AX66">
            <v>2.6837999999999997</v>
          </cell>
          <cell r="AY66">
            <v>2.556</v>
          </cell>
        </row>
        <row r="67">
          <cell r="B67">
            <v>0.25488</v>
          </cell>
          <cell r="C67">
            <v>0.29483999999999999</v>
          </cell>
          <cell r="D67">
            <v>0.28620000000000001</v>
          </cell>
          <cell r="E67">
            <v>0.27323999999999998</v>
          </cell>
          <cell r="F67">
            <v>0.28187999999999996</v>
          </cell>
          <cell r="G67">
            <v>0.30131999999999998</v>
          </cell>
          <cell r="H67">
            <v>0.28403999999999996</v>
          </cell>
          <cell r="I67">
            <v>0.30887999999999999</v>
          </cell>
          <cell r="J67" t="e">
            <v>#DIV/0!</v>
          </cell>
          <cell r="K67" t="e">
            <v>#DIV/0!</v>
          </cell>
          <cell r="L67" t="e">
            <v>#DIV/0!</v>
          </cell>
          <cell r="M67">
            <v>0.38988</v>
          </cell>
          <cell r="N67">
            <v>0.3402</v>
          </cell>
          <cell r="O67">
            <v>0.35964000000000002</v>
          </cell>
          <cell r="P67">
            <v>0.31535999999999997</v>
          </cell>
          <cell r="Q67">
            <v>0.28079999999999999</v>
          </cell>
          <cell r="R67">
            <v>0.33587999999999996</v>
          </cell>
          <cell r="S67">
            <v>0.32507999999999998</v>
          </cell>
          <cell r="T67">
            <v>0.29483999999999999</v>
          </cell>
          <cell r="U67" t="e">
            <v>#DIV/0!</v>
          </cell>
          <cell r="V67" t="e">
            <v>#DIV/0!</v>
          </cell>
          <cell r="W67">
            <v>0.37260000000000004</v>
          </cell>
          <cell r="X67">
            <v>0.31859999999999999</v>
          </cell>
          <cell r="Y67">
            <v>0.32832</v>
          </cell>
          <cell r="Z67">
            <v>0.32400000000000001</v>
          </cell>
          <cell r="AA67">
            <v>0.32939999999999997</v>
          </cell>
          <cell r="AB67">
            <v>0.33587999999999996</v>
          </cell>
          <cell r="AC67">
            <v>0.32723999999999998</v>
          </cell>
          <cell r="AD67">
            <v>0.31859999999999999</v>
          </cell>
          <cell r="AE67">
            <v>0.31859999999999999</v>
          </cell>
          <cell r="AF67">
            <v>0.31859999999999999</v>
          </cell>
          <cell r="AG67">
            <v>0.31644</v>
          </cell>
          <cell r="AH67" t="e">
            <v>#DIV/0!</v>
          </cell>
          <cell r="AI67" t="e">
            <v>#DIV/0!</v>
          </cell>
          <cell r="AJ67">
            <v>0.46479999999999999</v>
          </cell>
          <cell r="AK67">
            <v>0.480736</v>
          </cell>
          <cell r="AL67">
            <v>0.48471999999999998</v>
          </cell>
          <cell r="AM67">
            <v>0.498</v>
          </cell>
          <cell r="AN67">
            <v>0.46347200000000005</v>
          </cell>
          <cell r="AO67">
            <v>0.44222400000000001</v>
          </cell>
          <cell r="AP67">
            <v>0.426288</v>
          </cell>
          <cell r="AQ67">
            <v>0.43159999999999998</v>
          </cell>
          <cell r="AR67">
            <v>0.409024</v>
          </cell>
          <cell r="AS67">
            <v>0.43159999999999998</v>
          </cell>
          <cell r="AT67">
            <v>0.45948800000000001</v>
          </cell>
          <cell r="AU67" t="e">
            <v>#DIV/0!</v>
          </cell>
          <cell r="AV67" t="e">
            <v>#DIV/0!</v>
          </cell>
          <cell r="AW67">
            <v>0.58033600000000007</v>
          </cell>
          <cell r="AX67">
            <v>0.41831999999999997</v>
          </cell>
          <cell r="AY67">
            <v>0.39839999999999998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Y"/>
      <sheetName val="DIETA"/>
      <sheetName val="Comparison"/>
      <sheetName val="All"/>
      <sheetName val="All_importDB"/>
    </sheetNames>
    <sheetDataSet>
      <sheetData sheetId="0" refreshError="1"/>
      <sheetData sheetId="1" refreshError="1"/>
      <sheetData sheetId="2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12</v>
          </cell>
          <cell r="K4">
            <v>14</v>
          </cell>
          <cell r="L4">
            <v>16</v>
          </cell>
          <cell r="M4">
            <v>18</v>
          </cell>
          <cell r="N4">
            <v>19</v>
          </cell>
          <cell r="O4">
            <v>22</v>
          </cell>
          <cell r="P4">
            <v>24</v>
          </cell>
          <cell r="Q4">
            <v>26</v>
          </cell>
          <cell r="R4">
            <v>28</v>
          </cell>
          <cell r="S4">
            <v>30</v>
          </cell>
          <cell r="T4">
            <v>32</v>
          </cell>
          <cell r="U4">
            <v>36</v>
          </cell>
          <cell r="V4">
            <v>38</v>
          </cell>
          <cell r="W4">
            <v>40</v>
          </cell>
          <cell r="X4">
            <v>42</v>
          </cell>
          <cell r="Y4">
            <v>44</v>
          </cell>
          <cell r="Z4">
            <v>48</v>
          </cell>
        </row>
        <row r="6">
          <cell r="B6">
            <v>0.2</v>
          </cell>
          <cell r="C6">
            <v>0.1</v>
          </cell>
          <cell r="D6">
            <v>0.1</v>
          </cell>
          <cell r="E6">
            <v>0.1</v>
          </cell>
          <cell r="F6">
            <v>0</v>
          </cell>
          <cell r="G6">
            <v>0.1</v>
          </cell>
          <cell r="H6">
            <v>0.1</v>
          </cell>
          <cell r="I6">
            <v>0.1</v>
          </cell>
          <cell r="J6">
            <v>0.2</v>
          </cell>
          <cell r="K6">
            <v>0.1</v>
          </cell>
          <cell r="L6">
            <v>0.2</v>
          </cell>
          <cell r="M6">
            <v>0.2</v>
          </cell>
          <cell r="N6">
            <v>0.2</v>
          </cell>
          <cell r="O6">
            <v>0.1</v>
          </cell>
          <cell r="P6">
            <v>0.1</v>
          </cell>
          <cell r="Q6">
            <v>0.1</v>
          </cell>
          <cell r="R6">
            <v>0.2</v>
          </cell>
          <cell r="S6">
            <v>0.1</v>
          </cell>
          <cell r="T6">
            <v>0.1</v>
          </cell>
          <cell r="U6">
            <v>0.2</v>
          </cell>
          <cell r="V6">
            <v>0.1</v>
          </cell>
          <cell r="W6">
            <v>0.1</v>
          </cell>
          <cell r="X6">
            <v>0.1</v>
          </cell>
          <cell r="Y6">
            <v>0</v>
          </cell>
          <cell r="Z6">
            <v>0.2</v>
          </cell>
        </row>
        <row r="10">
          <cell r="B10">
            <v>0.1</v>
          </cell>
          <cell r="C10">
            <v>0.1</v>
          </cell>
          <cell r="D10">
            <v>0.1</v>
          </cell>
          <cell r="E10">
            <v>0.1</v>
          </cell>
          <cell r="F10">
            <v>0.1</v>
          </cell>
          <cell r="G10">
            <v>0.2</v>
          </cell>
          <cell r="H10">
            <v>0.2</v>
          </cell>
          <cell r="I10">
            <v>0.1</v>
          </cell>
          <cell r="J10">
            <v>0.2</v>
          </cell>
          <cell r="K10">
            <v>0.2</v>
          </cell>
          <cell r="L10">
            <v>0.2</v>
          </cell>
          <cell r="M10">
            <v>0</v>
          </cell>
          <cell r="N10">
            <v>0.1</v>
          </cell>
          <cell r="O10">
            <v>0.2</v>
          </cell>
          <cell r="P10">
            <v>0.2</v>
          </cell>
          <cell r="Q10">
            <v>0.1</v>
          </cell>
          <cell r="R10">
            <v>0.1</v>
          </cell>
          <cell r="S10">
            <v>0.1</v>
          </cell>
          <cell r="T10">
            <v>0.2</v>
          </cell>
          <cell r="U10">
            <v>0</v>
          </cell>
          <cell r="V10">
            <v>0.2</v>
          </cell>
          <cell r="W10">
            <v>0</v>
          </cell>
          <cell r="X10">
            <v>0.1</v>
          </cell>
          <cell r="Y10">
            <v>0.2</v>
          </cell>
          <cell r="Z10">
            <v>0.1</v>
          </cell>
        </row>
        <row r="31">
          <cell r="C31">
            <v>0.16800000000000004</v>
          </cell>
          <cell r="D31">
            <v>0.15200000000000005</v>
          </cell>
          <cell r="E31">
            <v>0.12400000000000005</v>
          </cell>
          <cell r="F31">
            <v>7.2000000000000022E-2</v>
          </cell>
          <cell r="G31">
            <v>0.12000000000000005</v>
          </cell>
          <cell r="H31">
            <v>0.11200000000000003</v>
          </cell>
          <cell r="I31">
            <v>0.12400000000000004</v>
          </cell>
          <cell r="J31">
            <v>0.13200000000000003</v>
          </cell>
          <cell r="K31">
            <v>0.14000000000000004</v>
          </cell>
          <cell r="L31">
            <v>0.17599999999999999</v>
          </cell>
          <cell r="M31">
            <v>0.13600000000000004</v>
          </cell>
          <cell r="N31">
            <v>0.11600000000000003</v>
          </cell>
          <cell r="O31">
            <v>0.13600000000000007</v>
          </cell>
          <cell r="P31">
            <v>0.18</v>
          </cell>
          <cell r="Q31">
            <v>0.15600000000000006</v>
          </cell>
          <cell r="R31">
            <v>0.14000000000000004</v>
          </cell>
          <cell r="S31">
            <v>0.15600000000000006</v>
          </cell>
          <cell r="T31">
            <v>0.13600000000000007</v>
          </cell>
          <cell r="U31">
            <v>0.13913043478260875</v>
          </cell>
          <cell r="V31">
            <v>0.20869565217391309</v>
          </cell>
          <cell r="W31">
            <v>0.13478260869565223</v>
          </cell>
          <cell r="X31">
            <v>0.13478260869565223</v>
          </cell>
          <cell r="Y31">
            <v>0.1347826086956522</v>
          </cell>
          <cell r="Z31">
            <v>0.13636363636363644</v>
          </cell>
        </row>
        <row r="37">
          <cell r="B37">
            <v>1</v>
          </cell>
          <cell r="C37">
            <v>2</v>
          </cell>
          <cell r="D37">
            <v>3</v>
          </cell>
          <cell r="E37">
            <v>4</v>
          </cell>
          <cell r="F37">
            <v>5</v>
          </cell>
          <cell r="G37">
            <v>6</v>
          </cell>
          <cell r="H37">
            <v>7</v>
          </cell>
          <cell r="I37">
            <v>8</v>
          </cell>
          <cell r="J37">
            <v>12</v>
          </cell>
          <cell r="K37">
            <v>14</v>
          </cell>
          <cell r="L37">
            <v>16</v>
          </cell>
          <cell r="M37">
            <v>18</v>
          </cell>
          <cell r="N37">
            <v>19</v>
          </cell>
          <cell r="O37">
            <v>22</v>
          </cell>
          <cell r="P37">
            <v>24</v>
          </cell>
          <cell r="Q37">
            <v>26</v>
          </cell>
          <cell r="R37">
            <v>28</v>
          </cell>
          <cell r="S37">
            <v>30</v>
          </cell>
          <cell r="T37">
            <v>32</v>
          </cell>
          <cell r="U37">
            <v>36</v>
          </cell>
          <cell r="V37">
            <v>38</v>
          </cell>
          <cell r="W37">
            <v>40</v>
          </cell>
          <cell r="X37">
            <v>42</v>
          </cell>
          <cell r="Y37">
            <v>44</v>
          </cell>
          <cell r="Z37">
            <v>48</v>
          </cell>
        </row>
        <row r="44">
          <cell r="B44">
            <v>0.2</v>
          </cell>
          <cell r="C44">
            <v>0.1</v>
          </cell>
          <cell r="D44">
            <v>0.2</v>
          </cell>
          <cell r="E44">
            <v>0.30000000000000004</v>
          </cell>
          <cell r="F44">
            <v>0.2</v>
          </cell>
          <cell r="G44">
            <v>0.4</v>
          </cell>
          <cell r="H44">
            <v>0.2</v>
          </cell>
          <cell r="I44">
            <v>0.1</v>
          </cell>
          <cell r="J44">
            <v>0.2</v>
          </cell>
          <cell r="K44">
            <v>0.2</v>
          </cell>
          <cell r="L44">
            <v>0.2</v>
          </cell>
          <cell r="M44">
            <v>0.1</v>
          </cell>
          <cell r="N44">
            <v>0.2</v>
          </cell>
          <cell r="O44">
            <v>0.4</v>
          </cell>
          <cell r="P44">
            <v>0.7</v>
          </cell>
          <cell r="Q44">
            <v>0.1</v>
          </cell>
          <cell r="R44">
            <v>0.2</v>
          </cell>
          <cell r="S44">
            <v>0.4</v>
          </cell>
          <cell r="T44">
            <v>0.2</v>
          </cell>
          <cell r="U44">
            <v>0.2</v>
          </cell>
          <cell r="V44">
            <v>0.2</v>
          </cell>
          <cell r="W44">
            <v>0.2</v>
          </cell>
          <cell r="X44">
            <v>0.30000000000000004</v>
          </cell>
          <cell r="Y44">
            <v>0.1</v>
          </cell>
          <cell r="Z44">
            <v>0.2</v>
          </cell>
        </row>
        <row r="57">
          <cell r="B57">
            <v>0.1</v>
          </cell>
          <cell r="C57">
            <v>0.1</v>
          </cell>
          <cell r="D57">
            <v>0.1</v>
          </cell>
          <cell r="E57">
            <v>0.1</v>
          </cell>
          <cell r="F57">
            <v>0</v>
          </cell>
          <cell r="G57">
            <v>0.1</v>
          </cell>
          <cell r="H57">
            <v>0.2</v>
          </cell>
          <cell r="I57">
            <v>0.2</v>
          </cell>
          <cell r="J57">
            <v>0.2</v>
          </cell>
          <cell r="K57">
            <v>0.1</v>
          </cell>
          <cell r="L57">
            <v>0.2</v>
          </cell>
          <cell r="M57">
            <v>0.2</v>
          </cell>
          <cell r="N57">
            <v>0.2</v>
          </cell>
          <cell r="O57">
            <v>0.1</v>
          </cell>
          <cell r="P57">
            <v>0.1</v>
          </cell>
          <cell r="Q57">
            <v>0.2</v>
          </cell>
          <cell r="R57">
            <v>0.1</v>
          </cell>
          <cell r="S57">
            <v>0.1</v>
          </cell>
          <cell r="T57">
            <v>0.2</v>
          </cell>
          <cell r="U57">
            <v>0.30000000000000004</v>
          </cell>
          <cell r="V57">
            <v>0.1</v>
          </cell>
          <cell r="W57">
            <v>0.2</v>
          </cell>
          <cell r="X57">
            <v>0.30000000000000004</v>
          </cell>
          <cell r="Y57">
            <v>0.30000000000000004</v>
          </cell>
          <cell r="Z57">
            <v>0.1</v>
          </cell>
        </row>
        <row r="64">
          <cell r="C64">
            <v>0.192</v>
          </cell>
          <cell r="D64">
            <v>0.14800000000000005</v>
          </cell>
          <cell r="E64">
            <v>0.12800000000000006</v>
          </cell>
          <cell r="F64">
            <v>0.11600000000000003</v>
          </cell>
          <cell r="G64">
            <v>0.18800000000000008</v>
          </cell>
          <cell r="H64">
            <v>0.184</v>
          </cell>
          <cell r="I64">
            <v>0.16400000000000006</v>
          </cell>
          <cell r="J64">
            <v>0.27599999999999986</v>
          </cell>
          <cell r="K64">
            <v>0.22399999999999998</v>
          </cell>
          <cell r="L64">
            <v>0.26799999999999996</v>
          </cell>
          <cell r="M64">
            <v>0.19600000000000001</v>
          </cell>
          <cell r="N64">
            <v>0.19599999999999998</v>
          </cell>
          <cell r="O64">
            <v>0.2040000000000001</v>
          </cell>
          <cell r="P64">
            <v>0.39600000000000002</v>
          </cell>
          <cell r="Q64">
            <v>0.22400000000000003</v>
          </cell>
          <cell r="R64">
            <v>0.20000000000000004</v>
          </cell>
          <cell r="S64">
            <v>0.21200000000000002</v>
          </cell>
          <cell r="T64">
            <v>0.26400000000000007</v>
          </cell>
          <cell r="U64">
            <v>0.24799999999999997</v>
          </cell>
          <cell r="V64">
            <v>0.23200000000000007</v>
          </cell>
          <cell r="W64">
            <v>0.248</v>
          </cell>
          <cell r="X64">
            <v>0.24000000000000005</v>
          </cell>
          <cell r="Y64">
            <v>0.24399999999999999</v>
          </cell>
          <cell r="Z64">
            <v>0.252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Y"/>
      <sheetName val="DIETA"/>
      <sheetName val="Comparison"/>
      <sheetName val="All"/>
    </sheetNames>
    <sheetDataSet>
      <sheetData sheetId="0" refreshError="1"/>
      <sheetData sheetId="1" refreshError="1"/>
      <sheetData sheetId="2">
        <row r="4"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14</v>
          </cell>
          <cell r="O4">
            <v>16</v>
          </cell>
          <cell r="P4">
            <v>18</v>
          </cell>
          <cell r="Q4">
            <v>19</v>
          </cell>
          <cell r="R4">
            <v>21</v>
          </cell>
          <cell r="S4">
            <v>22</v>
          </cell>
          <cell r="T4">
            <v>24</v>
          </cell>
          <cell r="U4">
            <v>26</v>
          </cell>
          <cell r="V4">
            <v>28</v>
          </cell>
          <cell r="W4">
            <v>30</v>
          </cell>
          <cell r="X4">
            <v>32</v>
          </cell>
          <cell r="Y4">
            <v>34</v>
          </cell>
          <cell r="Z4">
            <v>36</v>
          </cell>
          <cell r="AA4">
            <v>38</v>
          </cell>
          <cell r="AB4">
            <v>40</v>
          </cell>
          <cell r="AC4">
            <v>42</v>
          </cell>
          <cell r="AD4">
            <v>44</v>
          </cell>
          <cell r="AE4">
            <v>46</v>
          </cell>
          <cell r="AF4">
            <v>48</v>
          </cell>
        </row>
        <row r="31">
          <cell r="C31">
            <v>205.95833333333334</v>
          </cell>
          <cell r="D31">
            <v>246.24</v>
          </cell>
          <cell r="E31">
            <v>275.48</v>
          </cell>
          <cell r="F31">
            <v>300</v>
          </cell>
          <cell r="G31">
            <v>319.95999999999998</v>
          </cell>
          <cell r="H31">
            <v>332.92</v>
          </cell>
          <cell r="I31">
            <v>346.48</v>
          </cell>
          <cell r="J31">
            <v>354.88</v>
          </cell>
          <cell r="K31">
            <v>358.08</v>
          </cell>
          <cell r="L31">
            <v>361.24</v>
          </cell>
          <cell r="M31">
            <v>366.08</v>
          </cell>
          <cell r="N31">
            <v>393.56</v>
          </cell>
          <cell r="O31">
            <v>409.8</v>
          </cell>
          <cell r="P31">
            <v>416.96</v>
          </cell>
          <cell r="Q31">
            <v>424.16</v>
          </cell>
          <cell r="R31">
            <v>421.4</v>
          </cell>
          <cell r="S31">
            <v>425.08</v>
          </cell>
          <cell r="T31">
            <v>435.04</v>
          </cell>
          <cell r="U31">
            <v>441.04</v>
          </cell>
          <cell r="V31">
            <v>445.32</v>
          </cell>
          <cell r="W31">
            <v>450.4</v>
          </cell>
          <cell r="X31">
            <v>456.76</v>
          </cell>
          <cell r="Y31">
            <v>461.56</v>
          </cell>
          <cell r="Z31">
            <v>466.91304347826087</v>
          </cell>
          <cell r="AA31">
            <v>471.04347826086956</v>
          </cell>
          <cell r="AB31">
            <v>475.60869565217394</v>
          </cell>
          <cell r="AC31">
            <v>476.56521739130437</v>
          </cell>
          <cell r="AD31">
            <v>483.6521739130435</v>
          </cell>
          <cell r="AE31">
            <v>481.40909090909093</v>
          </cell>
          <cell r="AF31">
            <v>472.59090909090907</v>
          </cell>
        </row>
        <row r="65">
          <cell r="C65">
            <v>186.84</v>
          </cell>
          <cell r="D65">
            <v>193.84</v>
          </cell>
          <cell r="E65">
            <v>218.88</v>
          </cell>
          <cell r="F65">
            <v>221.96</v>
          </cell>
          <cell r="G65">
            <v>227.44</v>
          </cell>
          <cell r="H65">
            <v>232.32</v>
          </cell>
          <cell r="I65">
            <v>239.76</v>
          </cell>
          <cell r="J65">
            <v>245.04</v>
          </cell>
          <cell r="K65">
            <v>246.16</v>
          </cell>
          <cell r="L65">
            <v>249.52</v>
          </cell>
          <cell r="M65">
            <v>252.56</v>
          </cell>
          <cell r="N65">
            <v>261.88</v>
          </cell>
          <cell r="O65">
            <v>269.36</v>
          </cell>
          <cell r="P65">
            <v>274.52</v>
          </cell>
          <cell r="Q65">
            <v>279.2</v>
          </cell>
          <cell r="R65">
            <v>277.27999999999997</v>
          </cell>
          <cell r="S65">
            <v>280.12</v>
          </cell>
          <cell r="T65">
            <v>282.72000000000003</v>
          </cell>
          <cell r="U65">
            <v>292.88</v>
          </cell>
          <cell r="V65">
            <v>302.88</v>
          </cell>
          <cell r="W65">
            <v>317.39999999999998</v>
          </cell>
          <cell r="X65">
            <v>333.88</v>
          </cell>
          <cell r="Y65">
            <v>352.08</v>
          </cell>
          <cell r="Z65">
            <v>385.2</v>
          </cell>
          <cell r="AA65">
            <v>404.84</v>
          </cell>
          <cell r="AB65">
            <v>423.64</v>
          </cell>
          <cell r="AC65">
            <v>437.52</v>
          </cell>
          <cell r="AD65">
            <v>446.96</v>
          </cell>
          <cell r="AE65">
            <v>446.36</v>
          </cell>
          <cell r="AF65">
            <v>447.52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utristrategy.com/nutrition/calories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workbookViewId="0">
      <selection activeCell="E12" sqref="E12"/>
    </sheetView>
  </sheetViews>
  <sheetFormatPr defaultColWidth="8.7109375" defaultRowHeight="15" x14ac:dyDescent="0.25"/>
  <cols>
    <col min="1" max="16384" width="8.7109375" style="2"/>
  </cols>
  <sheetData>
    <row r="1" spans="1:26" s="1" customFormat="1" ht="21" x14ac:dyDescent="0.35">
      <c r="A1" s="1" t="s">
        <v>0</v>
      </c>
    </row>
    <row r="3" spans="1:2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</row>
    <row r="4" spans="1:26" x14ac:dyDescent="0.25">
      <c r="A4" s="6" t="s">
        <v>27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7">
        <v>12</v>
      </c>
      <c r="K4" s="8">
        <v>14</v>
      </c>
      <c r="L4" s="9">
        <v>16</v>
      </c>
      <c r="M4" s="9">
        <v>18</v>
      </c>
      <c r="N4" s="9">
        <v>19</v>
      </c>
      <c r="O4" s="9">
        <v>22</v>
      </c>
      <c r="P4" s="9">
        <v>24</v>
      </c>
      <c r="Q4" s="9">
        <v>26</v>
      </c>
      <c r="R4" s="9">
        <v>28</v>
      </c>
      <c r="S4" s="9">
        <v>30</v>
      </c>
      <c r="T4" s="6">
        <v>32</v>
      </c>
      <c r="U4" s="6">
        <v>36</v>
      </c>
      <c r="V4" s="6">
        <v>38</v>
      </c>
      <c r="W4" s="6">
        <v>40</v>
      </c>
      <c r="X4" s="6">
        <v>42</v>
      </c>
      <c r="Y4" s="6">
        <v>44</v>
      </c>
      <c r="Z4" s="6">
        <v>48</v>
      </c>
    </row>
    <row r="5" spans="1:26" x14ac:dyDescent="0.25">
      <c r="A5" s="6">
        <v>1</v>
      </c>
      <c r="B5" s="2">
        <v>126</v>
      </c>
      <c r="C5" s="2">
        <v>126</v>
      </c>
      <c r="D5" s="2">
        <v>131</v>
      </c>
      <c r="E5" s="2">
        <v>108</v>
      </c>
      <c r="F5" s="2">
        <v>103</v>
      </c>
      <c r="G5" s="2">
        <v>105</v>
      </c>
      <c r="H5" s="2">
        <v>104</v>
      </c>
      <c r="I5" s="2">
        <v>102</v>
      </c>
      <c r="J5" s="10">
        <v>106</v>
      </c>
      <c r="K5" s="11">
        <v>99</v>
      </c>
      <c r="L5" s="2">
        <v>94</v>
      </c>
      <c r="M5" s="2">
        <v>98</v>
      </c>
      <c r="N5" s="2">
        <v>100</v>
      </c>
      <c r="O5" s="2">
        <v>106</v>
      </c>
      <c r="P5" s="2">
        <v>104</v>
      </c>
      <c r="Q5" s="2">
        <v>103</v>
      </c>
      <c r="R5" s="2">
        <v>102</v>
      </c>
      <c r="S5" s="2">
        <v>103</v>
      </c>
      <c r="T5" s="2">
        <v>101</v>
      </c>
      <c r="U5" s="2">
        <v>98</v>
      </c>
      <c r="V5" s="2">
        <v>101</v>
      </c>
      <c r="W5" s="2">
        <v>95</v>
      </c>
      <c r="X5" s="2">
        <v>93</v>
      </c>
      <c r="Y5" s="2">
        <v>89</v>
      </c>
      <c r="Z5" s="2">
        <v>88</v>
      </c>
    </row>
    <row r="6" spans="1:26" x14ac:dyDescent="0.25">
      <c r="A6" s="6">
        <v>2</v>
      </c>
      <c r="B6" s="2">
        <v>106</v>
      </c>
      <c r="C6" s="2">
        <v>117</v>
      </c>
      <c r="D6" s="2">
        <v>107</v>
      </c>
      <c r="E6" s="2">
        <v>96</v>
      </c>
      <c r="F6" s="2">
        <v>107</v>
      </c>
      <c r="G6" s="2">
        <v>99</v>
      </c>
      <c r="H6" s="2">
        <v>102</v>
      </c>
      <c r="I6" s="2">
        <v>100</v>
      </c>
      <c r="J6" s="10">
        <v>99</v>
      </c>
      <c r="K6" s="11">
        <v>85</v>
      </c>
      <c r="L6" s="2">
        <v>84</v>
      </c>
      <c r="M6" s="2">
        <v>88</v>
      </c>
      <c r="N6" s="2">
        <v>87</v>
      </c>
      <c r="O6" s="2">
        <v>91</v>
      </c>
      <c r="P6" s="2">
        <v>93</v>
      </c>
      <c r="Q6" s="2">
        <v>97</v>
      </c>
      <c r="R6" s="2">
        <v>99</v>
      </c>
      <c r="S6" s="2">
        <v>92</v>
      </c>
      <c r="T6" s="2">
        <v>101</v>
      </c>
      <c r="U6" s="2">
        <v>99</v>
      </c>
      <c r="V6" s="2">
        <v>78</v>
      </c>
      <c r="W6" s="2">
        <v>89</v>
      </c>
      <c r="X6" s="2">
        <v>91</v>
      </c>
      <c r="Y6" s="2">
        <v>88</v>
      </c>
      <c r="Z6" s="2">
        <v>89</v>
      </c>
    </row>
    <row r="7" spans="1:26" x14ac:dyDescent="0.25">
      <c r="A7" s="6">
        <v>3</v>
      </c>
      <c r="B7" s="2">
        <v>127</v>
      </c>
      <c r="C7" s="2">
        <v>121</v>
      </c>
      <c r="D7" s="2">
        <v>110</v>
      </c>
      <c r="E7" s="2">
        <v>112</v>
      </c>
      <c r="F7" s="2">
        <v>103</v>
      </c>
      <c r="G7" s="2">
        <v>94</v>
      </c>
      <c r="H7" s="2">
        <v>106</v>
      </c>
      <c r="I7" s="2">
        <v>103</v>
      </c>
      <c r="J7" s="10">
        <v>92</v>
      </c>
      <c r="K7" s="11">
        <v>95</v>
      </c>
      <c r="L7" s="2">
        <v>84</v>
      </c>
      <c r="M7" s="2">
        <v>90</v>
      </c>
      <c r="N7" s="2">
        <v>101</v>
      </c>
      <c r="O7" s="2">
        <v>103</v>
      </c>
      <c r="P7" s="2">
        <v>97</v>
      </c>
      <c r="Q7" s="2">
        <v>102</v>
      </c>
      <c r="R7" s="2">
        <v>105</v>
      </c>
      <c r="S7" s="2">
        <v>95</v>
      </c>
      <c r="T7" s="2">
        <v>103</v>
      </c>
      <c r="U7" s="2">
        <v>94</v>
      </c>
      <c r="V7" s="2">
        <v>88</v>
      </c>
      <c r="W7" s="2">
        <v>89</v>
      </c>
      <c r="X7" s="2">
        <v>86</v>
      </c>
      <c r="Y7" s="2">
        <v>83</v>
      </c>
      <c r="Z7" s="2">
        <v>87</v>
      </c>
    </row>
    <row r="8" spans="1:26" x14ac:dyDescent="0.25">
      <c r="A8" s="6">
        <v>4</v>
      </c>
      <c r="B8" s="2">
        <v>119</v>
      </c>
      <c r="C8" s="2">
        <v>109</v>
      </c>
      <c r="D8" s="2">
        <v>107</v>
      </c>
      <c r="E8" s="2">
        <v>117</v>
      </c>
      <c r="F8" s="2">
        <v>108</v>
      </c>
      <c r="G8" s="2">
        <v>100</v>
      </c>
      <c r="H8" s="2">
        <v>91</v>
      </c>
      <c r="I8" s="2">
        <v>99</v>
      </c>
      <c r="J8" s="10">
        <v>101</v>
      </c>
      <c r="K8" s="11">
        <v>95</v>
      </c>
      <c r="L8" s="2">
        <v>98</v>
      </c>
      <c r="M8" s="2">
        <v>101</v>
      </c>
      <c r="N8" s="2">
        <v>100</v>
      </c>
      <c r="O8" s="2">
        <v>97</v>
      </c>
      <c r="P8" s="2">
        <v>93</v>
      </c>
      <c r="Q8" s="2">
        <v>106</v>
      </c>
      <c r="R8" s="2">
        <v>110</v>
      </c>
      <c r="S8" s="2">
        <v>96</v>
      </c>
      <c r="T8" s="2">
        <v>106</v>
      </c>
      <c r="U8" s="2">
        <v>98</v>
      </c>
      <c r="V8" s="2">
        <v>99</v>
      </c>
      <c r="W8" s="2">
        <v>99</v>
      </c>
      <c r="X8" s="2">
        <v>89</v>
      </c>
      <c r="Y8" s="2">
        <v>87</v>
      </c>
      <c r="Z8" s="2">
        <v>87</v>
      </c>
    </row>
    <row r="9" spans="1:26" x14ac:dyDescent="0.25">
      <c r="A9" s="6">
        <v>5</v>
      </c>
      <c r="B9" s="2">
        <v>110</v>
      </c>
      <c r="C9" s="2">
        <v>119</v>
      </c>
      <c r="D9" s="2">
        <v>105</v>
      </c>
      <c r="E9" s="2">
        <v>114</v>
      </c>
      <c r="F9" s="2">
        <v>103</v>
      </c>
      <c r="G9" s="2">
        <v>99</v>
      </c>
      <c r="H9" s="2">
        <v>96</v>
      </c>
      <c r="I9" s="2">
        <v>103</v>
      </c>
      <c r="J9" s="10">
        <v>97</v>
      </c>
      <c r="K9" s="11">
        <v>85</v>
      </c>
      <c r="L9" s="2">
        <v>87</v>
      </c>
      <c r="M9" s="2">
        <v>88</v>
      </c>
      <c r="N9" s="2">
        <v>101</v>
      </c>
      <c r="O9" s="2">
        <v>98</v>
      </c>
      <c r="P9" s="2">
        <v>91</v>
      </c>
      <c r="Q9" s="2">
        <v>92</v>
      </c>
      <c r="R9" s="2">
        <v>99</v>
      </c>
      <c r="S9" s="2">
        <v>93</v>
      </c>
      <c r="T9" s="2">
        <v>99</v>
      </c>
      <c r="U9" s="12" t="s">
        <v>28</v>
      </c>
      <c r="V9" s="12" t="s">
        <v>28</v>
      </c>
      <c r="W9" s="12" t="s">
        <v>28</v>
      </c>
      <c r="X9" s="12" t="s">
        <v>28</v>
      </c>
      <c r="Y9" s="12" t="s">
        <v>28</v>
      </c>
      <c r="Z9" s="12" t="s">
        <v>28</v>
      </c>
    </row>
    <row r="10" spans="1:26" x14ac:dyDescent="0.25">
      <c r="A10" s="6">
        <v>6</v>
      </c>
      <c r="B10" s="2">
        <v>126</v>
      </c>
      <c r="C10" s="2">
        <v>133</v>
      </c>
      <c r="D10" s="2">
        <v>123</v>
      </c>
      <c r="E10" s="2">
        <v>104</v>
      </c>
      <c r="F10" s="2">
        <v>108</v>
      </c>
      <c r="G10" s="2">
        <v>89</v>
      </c>
      <c r="H10" s="2">
        <v>100</v>
      </c>
      <c r="I10" s="2">
        <v>102</v>
      </c>
      <c r="J10" s="10">
        <v>95</v>
      </c>
      <c r="K10" s="11">
        <v>93</v>
      </c>
      <c r="L10" s="2">
        <v>96</v>
      </c>
      <c r="M10" s="2">
        <v>97</v>
      </c>
      <c r="N10" s="2">
        <v>97</v>
      </c>
      <c r="O10" s="2">
        <v>96</v>
      </c>
      <c r="P10" s="2">
        <v>87</v>
      </c>
      <c r="Q10" s="2">
        <v>99</v>
      </c>
      <c r="R10" s="2">
        <v>105</v>
      </c>
      <c r="S10" s="2">
        <v>93</v>
      </c>
      <c r="T10" s="2">
        <v>102</v>
      </c>
      <c r="U10" s="2">
        <v>99</v>
      </c>
      <c r="V10" s="2">
        <v>84</v>
      </c>
      <c r="W10" s="2">
        <v>91</v>
      </c>
      <c r="X10" s="2">
        <v>88</v>
      </c>
      <c r="Y10" s="2">
        <v>86</v>
      </c>
      <c r="Z10" s="2">
        <v>89</v>
      </c>
    </row>
    <row r="11" spans="1:26" x14ac:dyDescent="0.25">
      <c r="A11" s="6">
        <v>7</v>
      </c>
      <c r="B11" s="2">
        <v>122</v>
      </c>
      <c r="C11" s="2">
        <v>128</v>
      </c>
      <c r="D11" s="2">
        <v>116</v>
      </c>
      <c r="E11" s="2">
        <v>98</v>
      </c>
      <c r="F11" s="2">
        <v>106</v>
      </c>
      <c r="G11" s="2">
        <v>97</v>
      </c>
      <c r="H11" s="2">
        <v>109</v>
      </c>
      <c r="I11" s="2">
        <v>101</v>
      </c>
      <c r="J11" s="10">
        <v>102</v>
      </c>
      <c r="K11" s="11">
        <v>104</v>
      </c>
      <c r="L11" s="2">
        <v>101</v>
      </c>
      <c r="M11" s="2">
        <v>105</v>
      </c>
      <c r="N11" s="2">
        <v>102</v>
      </c>
      <c r="O11" s="2">
        <v>108</v>
      </c>
      <c r="P11" s="2">
        <v>106</v>
      </c>
      <c r="Q11" s="2">
        <v>99</v>
      </c>
      <c r="R11" s="2">
        <v>105</v>
      </c>
      <c r="S11" s="2">
        <v>106</v>
      </c>
      <c r="T11" s="2">
        <v>100</v>
      </c>
      <c r="U11" s="2">
        <v>100</v>
      </c>
      <c r="V11" s="2">
        <v>106</v>
      </c>
      <c r="W11" s="2">
        <v>86</v>
      </c>
      <c r="X11" s="2">
        <v>87</v>
      </c>
      <c r="Y11" s="2">
        <v>82</v>
      </c>
      <c r="Z11" s="2">
        <v>91</v>
      </c>
    </row>
    <row r="12" spans="1:26" x14ac:dyDescent="0.25">
      <c r="A12" s="6">
        <v>8</v>
      </c>
      <c r="B12" s="2">
        <v>112</v>
      </c>
      <c r="C12" s="2">
        <v>98</v>
      </c>
      <c r="D12" s="2">
        <v>122</v>
      </c>
      <c r="E12" s="2">
        <v>104</v>
      </c>
      <c r="F12" s="2">
        <v>108</v>
      </c>
      <c r="G12" s="2">
        <v>104</v>
      </c>
      <c r="H12" s="2">
        <v>108</v>
      </c>
      <c r="I12" s="2">
        <v>99</v>
      </c>
      <c r="J12" s="10">
        <v>87</v>
      </c>
      <c r="K12" s="11">
        <v>100</v>
      </c>
      <c r="L12" s="2">
        <v>95</v>
      </c>
      <c r="M12" s="2">
        <v>99</v>
      </c>
      <c r="N12" s="2">
        <v>102</v>
      </c>
      <c r="O12" s="2">
        <v>96</v>
      </c>
      <c r="P12" s="2">
        <v>69</v>
      </c>
      <c r="Q12" s="2">
        <v>89</v>
      </c>
      <c r="R12" s="2">
        <v>110</v>
      </c>
      <c r="S12" s="2">
        <v>99</v>
      </c>
      <c r="T12" s="2">
        <v>97</v>
      </c>
      <c r="U12" s="2">
        <v>94</v>
      </c>
      <c r="V12" s="2">
        <v>107</v>
      </c>
      <c r="W12" s="2">
        <v>92</v>
      </c>
      <c r="X12" s="2">
        <v>94</v>
      </c>
      <c r="Y12" s="2">
        <v>96</v>
      </c>
      <c r="Z12" s="2">
        <v>86</v>
      </c>
    </row>
    <row r="13" spans="1:26" x14ac:dyDescent="0.25">
      <c r="A13" s="6">
        <v>9</v>
      </c>
      <c r="B13" s="13"/>
      <c r="C13" s="2">
        <v>92</v>
      </c>
      <c r="D13" s="2">
        <v>108</v>
      </c>
      <c r="E13" s="2">
        <v>102</v>
      </c>
      <c r="F13" s="2">
        <v>100</v>
      </c>
      <c r="G13" s="2">
        <v>99</v>
      </c>
      <c r="H13" s="2">
        <v>103</v>
      </c>
      <c r="I13" s="2">
        <v>98</v>
      </c>
      <c r="J13" s="10">
        <v>104</v>
      </c>
      <c r="K13" s="11">
        <v>89</v>
      </c>
      <c r="L13" s="2">
        <v>72</v>
      </c>
      <c r="M13" s="2">
        <v>91</v>
      </c>
      <c r="N13" s="2">
        <v>94</v>
      </c>
      <c r="O13" s="2">
        <v>87</v>
      </c>
      <c r="P13" s="2">
        <v>80</v>
      </c>
      <c r="Q13" s="2">
        <v>89</v>
      </c>
      <c r="R13" s="2">
        <v>103</v>
      </c>
      <c r="S13" s="2">
        <v>89</v>
      </c>
      <c r="T13" s="2">
        <v>88</v>
      </c>
      <c r="U13" s="2">
        <v>89</v>
      </c>
      <c r="V13" s="2">
        <v>93</v>
      </c>
      <c r="W13" s="2">
        <v>92</v>
      </c>
      <c r="X13" s="2">
        <v>88</v>
      </c>
      <c r="Y13" s="2">
        <v>91</v>
      </c>
      <c r="Z13" s="2">
        <v>88</v>
      </c>
    </row>
    <row r="14" spans="1:26" x14ac:dyDescent="0.25">
      <c r="A14" s="6">
        <v>10</v>
      </c>
      <c r="B14" s="13"/>
      <c r="C14" s="2">
        <v>107</v>
      </c>
      <c r="D14" s="2">
        <v>101</v>
      </c>
      <c r="E14" s="2">
        <v>107</v>
      </c>
      <c r="F14" s="2">
        <v>97</v>
      </c>
      <c r="G14" s="2">
        <v>101</v>
      </c>
      <c r="H14" s="2">
        <v>96</v>
      </c>
      <c r="I14" s="2">
        <v>100</v>
      </c>
      <c r="J14" s="10">
        <v>84</v>
      </c>
      <c r="K14" s="11">
        <v>87</v>
      </c>
      <c r="L14" s="2">
        <v>96</v>
      </c>
      <c r="M14" s="2">
        <v>101</v>
      </c>
      <c r="N14" s="2">
        <v>99</v>
      </c>
      <c r="O14" s="2">
        <v>103</v>
      </c>
      <c r="P14" s="2">
        <v>97</v>
      </c>
      <c r="Q14" s="2">
        <v>101</v>
      </c>
      <c r="R14" s="2">
        <v>103</v>
      </c>
      <c r="S14" s="2">
        <v>101</v>
      </c>
      <c r="T14" s="2">
        <v>104</v>
      </c>
      <c r="U14" s="2">
        <v>97</v>
      </c>
      <c r="V14" s="2">
        <v>91</v>
      </c>
      <c r="W14" s="2">
        <v>95</v>
      </c>
      <c r="X14" s="2">
        <v>89</v>
      </c>
      <c r="Y14" s="2">
        <v>93</v>
      </c>
      <c r="Z14" s="2">
        <v>91</v>
      </c>
    </row>
    <row r="15" spans="1:26" x14ac:dyDescent="0.25">
      <c r="A15" s="6">
        <v>11</v>
      </c>
      <c r="B15" s="13"/>
      <c r="C15" s="2">
        <v>111</v>
      </c>
      <c r="D15" s="2">
        <v>121</v>
      </c>
      <c r="E15" s="2">
        <v>113</v>
      </c>
      <c r="F15" s="2">
        <v>104</v>
      </c>
      <c r="G15" s="2">
        <v>89</v>
      </c>
      <c r="H15" s="2">
        <v>91</v>
      </c>
      <c r="I15" s="2">
        <v>97</v>
      </c>
      <c r="J15" s="10">
        <v>89</v>
      </c>
      <c r="K15" s="11">
        <v>100</v>
      </c>
      <c r="L15" s="2">
        <v>86</v>
      </c>
      <c r="M15" s="2">
        <v>89</v>
      </c>
      <c r="N15" s="2">
        <v>95</v>
      </c>
      <c r="O15" s="2">
        <v>99</v>
      </c>
      <c r="P15" s="2">
        <v>93</v>
      </c>
      <c r="Q15" s="2">
        <v>106</v>
      </c>
      <c r="R15" s="2">
        <v>115</v>
      </c>
      <c r="S15" s="2">
        <v>94</v>
      </c>
      <c r="T15" s="2">
        <v>110</v>
      </c>
      <c r="U15" s="2">
        <v>100</v>
      </c>
      <c r="V15" s="2">
        <v>74</v>
      </c>
      <c r="W15" s="2">
        <v>99</v>
      </c>
      <c r="X15" s="2">
        <v>99</v>
      </c>
      <c r="Y15" s="2">
        <v>95</v>
      </c>
      <c r="Z15" s="2">
        <v>92</v>
      </c>
    </row>
    <row r="16" spans="1:26" x14ac:dyDescent="0.25">
      <c r="A16" s="6">
        <v>12</v>
      </c>
      <c r="B16" s="13"/>
      <c r="C16" s="2">
        <v>124</v>
      </c>
      <c r="D16" s="2">
        <v>105</v>
      </c>
      <c r="E16" s="2">
        <v>108</v>
      </c>
      <c r="F16" s="2">
        <v>114</v>
      </c>
      <c r="G16" s="2">
        <v>99</v>
      </c>
      <c r="H16" s="2">
        <v>105</v>
      </c>
      <c r="I16" s="2">
        <v>102</v>
      </c>
      <c r="J16" s="10">
        <v>100</v>
      </c>
      <c r="K16" s="11">
        <v>101</v>
      </c>
      <c r="L16" s="2">
        <v>93</v>
      </c>
      <c r="M16" s="2">
        <v>97</v>
      </c>
      <c r="N16" s="2">
        <v>99</v>
      </c>
      <c r="O16" s="2">
        <v>99</v>
      </c>
      <c r="P16" s="2">
        <v>100</v>
      </c>
      <c r="Q16" s="2">
        <v>97</v>
      </c>
      <c r="R16" s="2">
        <v>99</v>
      </c>
      <c r="S16" s="2">
        <v>100</v>
      </c>
      <c r="T16" s="2">
        <v>99</v>
      </c>
      <c r="U16" s="12" t="s">
        <v>28</v>
      </c>
      <c r="V16" s="12" t="s">
        <v>28</v>
      </c>
      <c r="W16" s="12" t="s">
        <v>28</v>
      </c>
      <c r="X16" s="12" t="s">
        <v>28</v>
      </c>
      <c r="Y16" s="12" t="s">
        <v>28</v>
      </c>
      <c r="Z16" s="12" t="s">
        <v>28</v>
      </c>
    </row>
    <row r="17" spans="1:26" x14ac:dyDescent="0.25">
      <c r="A17" s="6">
        <v>13</v>
      </c>
      <c r="B17" s="13"/>
      <c r="C17" s="2">
        <v>93</v>
      </c>
      <c r="D17" s="2">
        <v>111</v>
      </c>
      <c r="E17" s="2">
        <v>118</v>
      </c>
      <c r="F17" s="2">
        <v>117</v>
      </c>
      <c r="G17" s="2">
        <v>107</v>
      </c>
      <c r="H17" s="2">
        <v>104</v>
      </c>
      <c r="I17" s="2">
        <v>105</v>
      </c>
      <c r="J17" s="10">
        <v>104</v>
      </c>
      <c r="K17" s="11">
        <v>107</v>
      </c>
      <c r="L17" s="2">
        <v>97</v>
      </c>
      <c r="M17" s="2">
        <v>90</v>
      </c>
      <c r="N17" s="2">
        <v>96</v>
      </c>
      <c r="O17" s="2">
        <v>99</v>
      </c>
      <c r="P17" s="2">
        <v>91</v>
      </c>
      <c r="Q17" s="2">
        <v>100</v>
      </c>
      <c r="R17" s="2">
        <v>105</v>
      </c>
      <c r="S17" s="2">
        <v>91</v>
      </c>
      <c r="T17" s="2">
        <v>93</v>
      </c>
      <c r="U17" s="2">
        <v>96</v>
      </c>
      <c r="V17" s="2">
        <v>90</v>
      </c>
      <c r="W17" s="2">
        <v>88</v>
      </c>
      <c r="X17" s="2">
        <v>87</v>
      </c>
      <c r="Y17" s="2">
        <v>89</v>
      </c>
      <c r="Z17" s="2">
        <v>90</v>
      </c>
    </row>
    <row r="18" spans="1:26" x14ac:dyDescent="0.25">
      <c r="A18" s="6">
        <v>14</v>
      </c>
      <c r="B18" s="13"/>
      <c r="C18" s="2">
        <v>105</v>
      </c>
      <c r="D18" s="2">
        <v>112</v>
      </c>
      <c r="E18" s="2">
        <v>103</v>
      </c>
      <c r="F18" s="2">
        <v>97</v>
      </c>
      <c r="G18" s="2">
        <v>93</v>
      </c>
      <c r="H18" s="2">
        <v>111</v>
      </c>
      <c r="I18" s="2">
        <v>107</v>
      </c>
      <c r="J18" s="10">
        <v>93</v>
      </c>
      <c r="K18" s="11">
        <v>100</v>
      </c>
      <c r="L18" s="2">
        <v>109</v>
      </c>
      <c r="M18" s="2">
        <v>107</v>
      </c>
      <c r="N18" s="2">
        <v>93</v>
      </c>
      <c r="O18" s="2">
        <v>101</v>
      </c>
      <c r="P18" s="2">
        <v>86</v>
      </c>
      <c r="Q18" s="2">
        <v>94</v>
      </c>
      <c r="R18" s="2">
        <v>98</v>
      </c>
      <c r="S18" s="2">
        <v>87</v>
      </c>
      <c r="T18" s="2">
        <v>99</v>
      </c>
      <c r="U18" s="2">
        <v>97</v>
      </c>
      <c r="V18" s="2">
        <v>92</v>
      </c>
      <c r="W18" s="2">
        <v>97</v>
      </c>
      <c r="X18" s="2">
        <v>91</v>
      </c>
      <c r="Y18" s="2">
        <v>86</v>
      </c>
      <c r="Z18" s="2">
        <v>85</v>
      </c>
    </row>
    <row r="19" spans="1:26" x14ac:dyDescent="0.25">
      <c r="A19" s="6">
        <v>15</v>
      </c>
      <c r="B19" s="13"/>
      <c r="C19" s="2">
        <v>89</v>
      </c>
      <c r="D19" s="2">
        <v>119</v>
      </c>
      <c r="E19" s="2">
        <v>112</v>
      </c>
      <c r="F19" s="2">
        <v>114</v>
      </c>
      <c r="G19" s="2">
        <v>95</v>
      </c>
      <c r="H19" s="2">
        <v>106</v>
      </c>
      <c r="I19" s="2">
        <v>102</v>
      </c>
      <c r="J19" s="10">
        <v>101</v>
      </c>
      <c r="K19" s="11">
        <v>102</v>
      </c>
      <c r="L19" s="2">
        <v>88</v>
      </c>
      <c r="M19" s="2">
        <v>89</v>
      </c>
      <c r="N19" s="2">
        <v>103</v>
      </c>
      <c r="O19" s="2">
        <v>100</v>
      </c>
      <c r="P19" s="2">
        <v>102</v>
      </c>
      <c r="Q19" s="2">
        <v>103</v>
      </c>
      <c r="R19" s="2">
        <v>105</v>
      </c>
      <c r="S19" s="2">
        <v>104</v>
      </c>
      <c r="T19" s="2">
        <v>103</v>
      </c>
      <c r="U19" s="2">
        <v>99</v>
      </c>
      <c r="V19" s="2">
        <v>87</v>
      </c>
      <c r="W19" s="2">
        <v>91</v>
      </c>
      <c r="X19" s="2">
        <v>85</v>
      </c>
      <c r="Y19" s="2">
        <v>90</v>
      </c>
      <c r="Z19" s="2">
        <v>89</v>
      </c>
    </row>
    <row r="20" spans="1:26" x14ac:dyDescent="0.25">
      <c r="A20" s="6">
        <v>16</v>
      </c>
      <c r="B20" s="13"/>
      <c r="C20" s="2">
        <v>110</v>
      </c>
      <c r="D20" s="2">
        <v>117</v>
      </c>
      <c r="E20" s="2">
        <v>121</v>
      </c>
      <c r="F20" s="2">
        <v>105</v>
      </c>
      <c r="G20" s="2">
        <v>106</v>
      </c>
      <c r="H20" s="2">
        <v>113</v>
      </c>
      <c r="I20" s="2">
        <v>111</v>
      </c>
      <c r="J20" s="10">
        <v>111</v>
      </c>
      <c r="K20" s="11">
        <v>98</v>
      </c>
      <c r="L20" s="2">
        <v>95</v>
      </c>
      <c r="M20" s="2">
        <v>97</v>
      </c>
      <c r="N20" s="2">
        <v>93</v>
      </c>
      <c r="O20" s="2">
        <v>95</v>
      </c>
      <c r="P20" s="2">
        <v>87</v>
      </c>
      <c r="Q20" s="2">
        <v>92</v>
      </c>
      <c r="R20" s="2">
        <v>103</v>
      </c>
      <c r="S20" s="2">
        <v>89</v>
      </c>
      <c r="T20" s="2">
        <v>87</v>
      </c>
      <c r="U20" s="2">
        <v>92</v>
      </c>
      <c r="V20" s="2">
        <v>97</v>
      </c>
      <c r="W20" s="2">
        <v>93</v>
      </c>
      <c r="X20" s="2">
        <v>92</v>
      </c>
      <c r="Y20" s="2">
        <v>102</v>
      </c>
      <c r="Z20" s="2">
        <v>99</v>
      </c>
    </row>
    <row r="21" spans="1:26" x14ac:dyDescent="0.25">
      <c r="A21" s="6">
        <v>17</v>
      </c>
      <c r="B21" s="13"/>
      <c r="C21" s="2">
        <v>117</v>
      </c>
      <c r="D21" s="2">
        <v>108</v>
      </c>
      <c r="E21" s="2">
        <v>112</v>
      </c>
      <c r="F21" s="2">
        <v>117</v>
      </c>
      <c r="G21" s="2">
        <v>107</v>
      </c>
      <c r="H21" s="2">
        <v>107</v>
      </c>
      <c r="I21" s="2">
        <v>108</v>
      </c>
      <c r="J21" s="10">
        <v>103</v>
      </c>
      <c r="K21" s="11">
        <v>94</v>
      </c>
      <c r="L21" s="2">
        <v>97</v>
      </c>
      <c r="M21" s="2">
        <v>100</v>
      </c>
      <c r="N21" s="2">
        <v>102</v>
      </c>
      <c r="O21" s="2">
        <v>98</v>
      </c>
      <c r="P21" s="2">
        <v>93</v>
      </c>
      <c r="Q21" s="2">
        <v>93</v>
      </c>
      <c r="R21" s="2">
        <v>105</v>
      </c>
      <c r="S21" s="2">
        <v>95</v>
      </c>
      <c r="T21" s="2">
        <v>101</v>
      </c>
      <c r="U21" s="2">
        <v>99</v>
      </c>
      <c r="V21" s="2">
        <v>94</v>
      </c>
      <c r="W21" s="2">
        <v>88</v>
      </c>
      <c r="X21" s="2">
        <v>90</v>
      </c>
      <c r="Y21" s="2">
        <v>90</v>
      </c>
      <c r="Z21" s="2">
        <v>91</v>
      </c>
    </row>
    <row r="22" spans="1:26" x14ac:dyDescent="0.25">
      <c r="A22" s="6">
        <v>18</v>
      </c>
      <c r="B22" s="13"/>
      <c r="C22" s="2">
        <v>119</v>
      </c>
      <c r="D22" s="2">
        <v>123</v>
      </c>
      <c r="E22" s="2">
        <v>122</v>
      </c>
      <c r="F22" s="2">
        <v>104</v>
      </c>
      <c r="G22" s="2">
        <v>101</v>
      </c>
      <c r="H22" s="2">
        <v>103</v>
      </c>
      <c r="I22" s="2">
        <v>109</v>
      </c>
      <c r="J22" s="10">
        <v>102</v>
      </c>
      <c r="K22" s="11">
        <v>92</v>
      </c>
      <c r="L22" s="2">
        <v>91</v>
      </c>
      <c r="M22" s="2">
        <v>97</v>
      </c>
      <c r="N22" s="2">
        <v>99</v>
      </c>
      <c r="O22" s="2">
        <v>101</v>
      </c>
      <c r="P22" s="2">
        <v>99</v>
      </c>
      <c r="Q22" s="2">
        <v>98</v>
      </c>
      <c r="R22" s="2">
        <v>103</v>
      </c>
      <c r="S22" s="2">
        <v>101</v>
      </c>
      <c r="T22" s="2">
        <v>102</v>
      </c>
      <c r="U22" s="2">
        <v>100</v>
      </c>
      <c r="V22" s="2">
        <v>80</v>
      </c>
      <c r="W22" s="2">
        <v>89</v>
      </c>
      <c r="X22" s="2">
        <v>86</v>
      </c>
      <c r="Y22" s="2">
        <v>80</v>
      </c>
      <c r="Z22" s="2">
        <v>83</v>
      </c>
    </row>
    <row r="23" spans="1:26" x14ac:dyDescent="0.25">
      <c r="A23" s="6">
        <v>19</v>
      </c>
      <c r="B23" s="13"/>
      <c r="C23" s="2">
        <v>134</v>
      </c>
      <c r="D23" s="2">
        <v>119</v>
      </c>
      <c r="E23" s="2">
        <v>120</v>
      </c>
      <c r="F23" s="2">
        <v>94</v>
      </c>
      <c r="G23" s="2">
        <v>101</v>
      </c>
      <c r="H23" s="2">
        <v>100</v>
      </c>
      <c r="I23" s="2">
        <v>99</v>
      </c>
      <c r="J23" s="10">
        <v>99</v>
      </c>
      <c r="K23" s="11">
        <v>88</v>
      </c>
      <c r="L23" s="2">
        <v>81</v>
      </c>
      <c r="M23" s="2">
        <v>85</v>
      </c>
      <c r="N23" s="2">
        <v>91</v>
      </c>
      <c r="O23" s="2">
        <v>87</v>
      </c>
      <c r="P23" s="2">
        <v>83</v>
      </c>
      <c r="Q23" s="2">
        <v>91</v>
      </c>
      <c r="R23" s="2">
        <v>101</v>
      </c>
      <c r="S23" s="2">
        <v>103</v>
      </c>
      <c r="T23" s="2">
        <v>91</v>
      </c>
      <c r="U23" s="2">
        <v>93</v>
      </c>
      <c r="V23" s="2">
        <v>76</v>
      </c>
      <c r="W23" s="2">
        <v>89</v>
      </c>
      <c r="X23" s="2">
        <v>92</v>
      </c>
      <c r="Y23" s="2">
        <v>85</v>
      </c>
      <c r="Z23" s="2">
        <v>82</v>
      </c>
    </row>
    <row r="24" spans="1:26" x14ac:dyDescent="0.25">
      <c r="A24" s="6">
        <v>20</v>
      </c>
      <c r="B24" s="13"/>
      <c r="C24" s="2">
        <v>117</v>
      </c>
      <c r="D24" s="2">
        <v>108</v>
      </c>
      <c r="E24" s="2">
        <v>103</v>
      </c>
      <c r="F24" s="2">
        <v>106</v>
      </c>
      <c r="G24" s="2">
        <v>97</v>
      </c>
      <c r="H24" s="2">
        <v>99</v>
      </c>
      <c r="I24" s="2">
        <v>105</v>
      </c>
      <c r="J24" s="10">
        <v>107</v>
      </c>
      <c r="K24" s="11">
        <v>105</v>
      </c>
      <c r="L24" s="2">
        <v>87</v>
      </c>
      <c r="M24" s="2">
        <v>88</v>
      </c>
      <c r="N24" s="2">
        <v>89</v>
      </c>
      <c r="O24" s="2">
        <v>80</v>
      </c>
      <c r="P24" s="2">
        <v>78</v>
      </c>
      <c r="Q24" s="2">
        <v>108</v>
      </c>
      <c r="R24" s="2">
        <v>107</v>
      </c>
      <c r="S24" s="2">
        <v>98</v>
      </c>
      <c r="T24" s="2">
        <v>105</v>
      </c>
      <c r="U24" s="2">
        <v>96</v>
      </c>
      <c r="V24" s="2">
        <v>66</v>
      </c>
      <c r="W24" s="2">
        <v>94</v>
      </c>
      <c r="X24" s="2">
        <v>99</v>
      </c>
      <c r="Y24" s="2">
        <v>93</v>
      </c>
      <c r="Z24" s="2">
        <v>90</v>
      </c>
    </row>
    <row r="25" spans="1:26" x14ac:dyDescent="0.25">
      <c r="A25" s="6">
        <v>21</v>
      </c>
      <c r="B25" s="13"/>
      <c r="C25" s="2">
        <v>135</v>
      </c>
      <c r="D25" s="2">
        <v>102</v>
      </c>
      <c r="E25" s="2">
        <v>125</v>
      </c>
      <c r="F25" s="2">
        <v>96</v>
      </c>
      <c r="G25" s="2">
        <v>98</v>
      </c>
      <c r="H25" s="2">
        <v>101</v>
      </c>
      <c r="I25" s="2">
        <v>100</v>
      </c>
      <c r="J25" s="10">
        <v>96</v>
      </c>
      <c r="K25" s="11">
        <v>94</v>
      </c>
      <c r="L25" s="2">
        <v>99</v>
      </c>
      <c r="M25" s="2">
        <v>103</v>
      </c>
      <c r="N25" s="2">
        <v>100</v>
      </c>
      <c r="O25" s="2">
        <v>91</v>
      </c>
      <c r="P25" s="2">
        <v>98</v>
      </c>
      <c r="Q25" s="2">
        <v>101</v>
      </c>
      <c r="R25" s="2">
        <v>103</v>
      </c>
      <c r="S25" s="2">
        <v>98</v>
      </c>
      <c r="T25" s="2">
        <v>95</v>
      </c>
      <c r="U25" s="2">
        <v>99</v>
      </c>
      <c r="V25" s="2">
        <v>99</v>
      </c>
      <c r="W25" s="2">
        <v>86</v>
      </c>
      <c r="X25" s="2">
        <v>86</v>
      </c>
      <c r="Y25" s="2">
        <v>82</v>
      </c>
      <c r="Z25" s="2">
        <v>88</v>
      </c>
    </row>
    <row r="26" spans="1:26" x14ac:dyDescent="0.25">
      <c r="A26" s="6">
        <v>22</v>
      </c>
      <c r="B26" s="13"/>
      <c r="C26" s="2">
        <v>116</v>
      </c>
      <c r="D26" s="2">
        <v>106</v>
      </c>
      <c r="E26" s="2">
        <v>111</v>
      </c>
      <c r="F26" s="2">
        <v>91</v>
      </c>
      <c r="G26" s="2">
        <v>101</v>
      </c>
      <c r="H26" s="2">
        <v>106</v>
      </c>
      <c r="I26" s="2">
        <v>109</v>
      </c>
      <c r="J26" s="10">
        <v>98</v>
      </c>
      <c r="K26" s="11">
        <v>95</v>
      </c>
      <c r="L26" s="2">
        <v>102</v>
      </c>
      <c r="M26" s="2">
        <v>105</v>
      </c>
      <c r="N26" s="2">
        <v>109</v>
      </c>
      <c r="O26" s="2">
        <v>97</v>
      </c>
      <c r="P26" s="2">
        <v>98</v>
      </c>
      <c r="Q26" s="2">
        <v>102</v>
      </c>
      <c r="R26" s="2">
        <v>100</v>
      </c>
      <c r="S26" s="2">
        <v>98</v>
      </c>
      <c r="T26" s="2">
        <v>101</v>
      </c>
      <c r="U26" s="2">
        <v>96</v>
      </c>
      <c r="V26" s="2">
        <v>95</v>
      </c>
      <c r="W26" s="2">
        <v>87</v>
      </c>
      <c r="X26" s="2">
        <v>83</v>
      </c>
      <c r="Y26" s="2">
        <v>88</v>
      </c>
      <c r="Z26" s="2">
        <v>89</v>
      </c>
    </row>
    <row r="27" spans="1:26" x14ac:dyDescent="0.25">
      <c r="A27" s="6">
        <v>23</v>
      </c>
      <c r="B27" s="13"/>
      <c r="C27" s="2">
        <v>116</v>
      </c>
      <c r="D27" s="2">
        <v>123</v>
      </c>
      <c r="E27" s="2">
        <v>113</v>
      </c>
      <c r="F27" s="2">
        <v>121</v>
      </c>
      <c r="G27" s="2">
        <v>98</v>
      </c>
      <c r="H27" s="2">
        <v>102</v>
      </c>
      <c r="I27" s="2">
        <v>99</v>
      </c>
      <c r="J27" s="10">
        <v>103</v>
      </c>
      <c r="K27" s="11">
        <v>116</v>
      </c>
      <c r="L27" s="2">
        <v>104</v>
      </c>
      <c r="M27" s="2">
        <v>98</v>
      </c>
      <c r="N27" s="2">
        <v>101</v>
      </c>
      <c r="O27" s="2">
        <v>93</v>
      </c>
      <c r="P27" s="2">
        <v>87</v>
      </c>
      <c r="Q27" s="2">
        <v>92</v>
      </c>
      <c r="R27" s="2">
        <v>95</v>
      </c>
      <c r="S27" s="2">
        <v>88</v>
      </c>
      <c r="T27" s="2">
        <v>95</v>
      </c>
      <c r="U27" s="2">
        <v>99</v>
      </c>
      <c r="V27" s="2">
        <v>99</v>
      </c>
      <c r="W27" s="2">
        <v>83</v>
      </c>
      <c r="X27" s="2">
        <v>94</v>
      </c>
      <c r="Y27" s="2">
        <v>98</v>
      </c>
      <c r="Z27" s="2">
        <v>101</v>
      </c>
    </row>
    <row r="28" spans="1:26" x14ac:dyDescent="0.25">
      <c r="A28" s="6">
        <v>24</v>
      </c>
      <c r="B28" s="13"/>
      <c r="C28" s="2">
        <v>115</v>
      </c>
      <c r="D28" s="2">
        <v>115</v>
      </c>
      <c r="E28" s="2">
        <v>109</v>
      </c>
      <c r="F28" s="2">
        <v>102</v>
      </c>
      <c r="G28" s="2">
        <v>88</v>
      </c>
      <c r="H28" s="2">
        <v>96</v>
      </c>
      <c r="I28" s="2">
        <v>99</v>
      </c>
      <c r="J28" s="10">
        <v>89</v>
      </c>
      <c r="K28" s="11">
        <v>63</v>
      </c>
      <c r="L28" s="2">
        <v>93</v>
      </c>
      <c r="M28" s="2">
        <v>94</v>
      </c>
      <c r="N28" s="2">
        <v>78</v>
      </c>
      <c r="O28" s="2">
        <v>83</v>
      </c>
      <c r="P28" s="2">
        <v>87</v>
      </c>
      <c r="Q28" s="2">
        <v>104</v>
      </c>
      <c r="R28" s="2">
        <v>106</v>
      </c>
      <c r="S28" s="2">
        <v>87</v>
      </c>
      <c r="T28" s="2">
        <v>88</v>
      </c>
      <c r="U28" s="2">
        <v>90</v>
      </c>
      <c r="V28" s="2">
        <v>89</v>
      </c>
      <c r="W28" s="2">
        <v>88</v>
      </c>
      <c r="X28" s="2">
        <v>89</v>
      </c>
      <c r="Y28" s="2">
        <v>87</v>
      </c>
      <c r="Z28" s="12" t="s">
        <v>28</v>
      </c>
    </row>
    <row r="29" spans="1:26" x14ac:dyDescent="0.25">
      <c r="A29" s="6">
        <v>25</v>
      </c>
      <c r="B29" s="13"/>
      <c r="C29" s="2">
        <v>126</v>
      </c>
      <c r="D29" s="2">
        <v>94</v>
      </c>
      <c r="E29" s="2">
        <v>113</v>
      </c>
      <c r="F29" s="2">
        <v>100</v>
      </c>
      <c r="G29" s="2">
        <v>100</v>
      </c>
      <c r="H29" s="2">
        <v>104</v>
      </c>
      <c r="I29" s="2">
        <v>105</v>
      </c>
      <c r="J29" s="10">
        <v>104</v>
      </c>
      <c r="K29" s="11">
        <v>99</v>
      </c>
      <c r="L29" s="2">
        <v>104</v>
      </c>
      <c r="M29" s="2">
        <v>106</v>
      </c>
      <c r="N29" s="2">
        <v>107</v>
      </c>
      <c r="O29" s="2">
        <v>109</v>
      </c>
      <c r="P29" s="2">
        <v>102</v>
      </c>
      <c r="Q29" s="2">
        <v>104</v>
      </c>
      <c r="R29" s="2">
        <v>100</v>
      </c>
      <c r="S29" s="2">
        <v>101</v>
      </c>
      <c r="T29" s="2">
        <v>100</v>
      </c>
      <c r="U29" s="2">
        <v>100</v>
      </c>
      <c r="V29" s="2">
        <v>90</v>
      </c>
      <c r="W29" s="2">
        <v>92</v>
      </c>
      <c r="X29" s="2">
        <v>91</v>
      </c>
      <c r="Y29" s="2">
        <v>95</v>
      </c>
      <c r="Z29" s="2">
        <v>93</v>
      </c>
    </row>
    <row r="30" spans="1:26" x14ac:dyDescent="0.25">
      <c r="A30" s="6"/>
    </row>
    <row r="31" spans="1:26" x14ac:dyDescent="0.25">
      <c r="A31" s="6" t="s">
        <v>29</v>
      </c>
      <c r="C31" s="2">
        <f>AVERAGE(C5:C29)</f>
        <v>115.08</v>
      </c>
      <c r="D31" s="2">
        <f t="shared" ref="D31:Z31" si="0">AVERAGE(D5:D29)</f>
        <v>112.52</v>
      </c>
      <c r="E31" s="2">
        <f t="shared" si="0"/>
        <v>110.6</v>
      </c>
      <c r="F31" s="2">
        <f t="shared" si="0"/>
        <v>105</v>
      </c>
      <c r="G31" s="2">
        <f t="shared" si="0"/>
        <v>98.68</v>
      </c>
      <c r="H31" s="2">
        <f t="shared" si="0"/>
        <v>102.52</v>
      </c>
      <c r="I31" s="2">
        <f t="shared" si="0"/>
        <v>102.56</v>
      </c>
      <c r="J31" s="2">
        <f t="shared" si="0"/>
        <v>98.64</v>
      </c>
      <c r="K31" s="2">
        <f t="shared" si="0"/>
        <v>95.44</v>
      </c>
      <c r="L31" s="2">
        <f t="shared" si="0"/>
        <v>93.32</v>
      </c>
      <c r="M31" s="2">
        <f t="shared" si="0"/>
        <v>96.12</v>
      </c>
      <c r="N31" s="2">
        <f t="shared" si="0"/>
        <v>97.52</v>
      </c>
      <c r="O31" s="2">
        <f t="shared" si="0"/>
        <v>96.68</v>
      </c>
      <c r="P31" s="2">
        <f t="shared" si="0"/>
        <v>92.04</v>
      </c>
      <c r="Q31" s="2">
        <f t="shared" si="0"/>
        <v>98.48</v>
      </c>
      <c r="R31" s="2">
        <f t="shared" si="0"/>
        <v>103.44</v>
      </c>
      <c r="S31" s="2">
        <f t="shared" si="0"/>
        <v>96.04</v>
      </c>
      <c r="T31" s="2">
        <f t="shared" si="0"/>
        <v>98.8</v>
      </c>
      <c r="U31" s="2">
        <f t="shared" si="0"/>
        <v>96.695652173913047</v>
      </c>
      <c r="V31" s="2">
        <f t="shared" si="0"/>
        <v>90.217391304347828</v>
      </c>
      <c r="W31" s="2">
        <f t="shared" si="0"/>
        <v>90.956521739130437</v>
      </c>
      <c r="X31" s="2">
        <f t="shared" si="0"/>
        <v>89.956521739130437</v>
      </c>
      <c r="Y31" s="2">
        <f t="shared" si="0"/>
        <v>89.347826086956516</v>
      </c>
      <c r="Z31" s="2">
        <f t="shared" si="0"/>
        <v>89.454545454545453</v>
      </c>
    </row>
    <row r="32" spans="1:26" x14ac:dyDescent="0.25">
      <c r="A32" s="6" t="s">
        <v>30</v>
      </c>
      <c r="B32" s="13" t="s">
        <v>31</v>
      </c>
      <c r="C32" s="2">
        <f>STDEV(C5:C29)</f>
        <v>12.711281078894752</v>
      </c>
      <c r="D32" s="2">
        <f t="shared" ref="D32:Z32" si="1">STDEV(D5:D29)</f>
        <v>8.7279245337403477</v>
      </c>
      <c r="E32" s="2">
        <f t="shared" si="1"/>
        <v>7.4777447580581846</v>
      </c>
      <c r="F32" s="2">
        <f t="shared" si="1"/>
        <v>7.4665922615340392</v>
      </c>
      <c r="G32" s="2">
        <f t="shared" si="1"/>
        <v>5.2497618993626745</v>
      </c>
      <c r="H32" s="2">
        <f t="shared" si="1"/>
        <v>5.5686623169303422</v>
      </c>
      <c r="I32" s="2">
        <f t="shared" si="1"/>
        <v>3.8738439135652674</v>
      </c>
      <c r="J32" s="2">
        <f t="shared" si="1"/>
        <v>6.6825643780413113</v>
      </c>
      <c r="K32" s="2">
        <f t="shared" si="1"/>
        <v>9.8956219275664257</v>
      </c>
      <c r="L32" s="2">
        <f t="shared" si="1"/>
        <v>8.3102346537266918</v>
      </c>
      <c r="M32" s="2">
        <f t="shared" si="1"/>
        <v>6.5531163070201455</v>
      </c>
      <c r="N32" s="2">
        <f t="shared" si="1"/>
        <v>6.5898912484703924</v>
      </c>
      <c r="O32" s="2">
        <f t="shared" si="1"/>
        <v>7.2152616030189778</v>
      </c>
      <c r="P32" s="2">
        <f t="shared" si="1"/>
        <v>8.8198639445288496</v>
      </c>
      <c r="Q32" s="2">
        <f t="shared" si="1"/>
        <v>5.6356011214421482</v>
      </c>
      <c r="R32" s="2">
        <f t="shared" si="1"/>
        <v>4.3116122274620201</v>
      </c>
      <c r="S32" s="2">
        <f t="shared" si="1"/>
        <v>5.6382621436041802</v>
      </c>
      <c r="T32" s="2">
        <f t="shared" si="1"/>
        <v>5.845225972250061</v>
      </c>
      <c r="U32" s="2">
        <f t="shared" si="1"/>
        <v>3.2673979445520929</v>
      </c>
      <c r="V32" s="2">
        <f t="shared" si="1"/>
        <v>10.299852257277266</v>
      </c>
      <c r="W32" s="2">
        <f t="shared" si="1"/>
        <v>4.1830639148135198</v>
      </c>
      <c r="X32" s="2">
        <f t="shared" si="1"/>
        <v>4.0729513631179186</v>
      </c>
      <c r="Y32" s="2">
        <f t="shared" si="1"/>
        <v>5.4988320714673247</v>
      </c>
      <c r="Z32" s="2">
        <f t="shared" si="1"/>
        <v>4.3613810910817028</v>
      </c>
    </row>
    <row r="35" spans="1:27" s="1" customFormat="1" ht="21" x14ac:dyDescent="0.35">
      <c r="A35" s="1" t="s">
        <v>32</v>
      </c>
    </row>
    <row r="36" spans="1:27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4" t="s">
        <v>10</v>
      </c>
      <c r="K36" s="5" t="s">
        <v>11</v>
      </c>
      <c r="L36" s="3" t="s">
        <v>12</v>
      </c>
      <c r="M36" s="3" t="s">
        <v>13</v>
      </c>
      <c r="N36" s="3" t="s">
        <v>14</v>
      </c>
      <c r="O36" s="3" t="s">
        <v>15</v>
      </c>
      <c r="P36" s="3" t="s">
        <v>16</v>
      </c>
      <c r="Q36" s="3" t="s">
        <v>17</v>
      </c>
      <c r="R36" s="3" t="s">
        <v>18</v>
      </c>
      <c r="S36" s="3" t="s">
        <v>19</v>
      </c>
      <c r="T36" s="3" t="s">
        <v>20</v>
      </c>
      <c r="U36" s="14" t="s">
        <v>21</v>
      </c>
      <c r="V36" s="3" t="s">
        <v>22</v>
      </c>
      <c r="W36" s="3" t="s">
        <v>23</v>
      </c>
      <c r="X36" s="3" t="s">
        <v>24</v>
      </c>
      <c r="Y36" s="3" t="s">
        <v>25</v>
      </c>
      <c r="Z36" s="3" t="s">
        <v>26</v>
      </c>
      <c r="AA36" s="3"/>
    </row>
    <row r="37" spans="1:27" x14ac:dyDescent="0.25">
      <c r="A37" s="6" t="s">
        <v>27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7">
        <v>12</v>
      </c>
      <c r="K37" s="8">
        <v>14</v>
      </c>
      <c r="L37" s="9">
        <v>16</v>
      </c>
      <c r="M37" s="9">
        <v>18</v>
      </c>
      <c r="N37" s="9">
        <v>19</v>
      </c>
      <c r="O37" s="9">
        <v>22</v>
      </c>
      <c r="P37" s="9">
        <v>24</v>
      </c>
      <c r="Q37" s="9">
        <v>26</v>
      </c>
      <c r="R37" s="9">
        <v>28</v>
      </c>
      <c r="S37" s="9">
        <v>30</v>
      </c>
      <c r="T37" s="6">
        <v>32</v>
      </c>
      <c r="U37" s="15">
        <v>36</v>
      </c>
      <c r="V37" s="6">
        <v>38</v>
      </c>
      <c r="W37" s="6">
        <v>40</v>
      </c>
      <c r="X37" s="6">
        <v>42</v>
      </c>
      <c r="Y37" s="6">
        <v>44</v>
      </c>
      <c r="Z37" s="6">
        <v>48</v>
      </c>
      <c r="AA37" s="6"/>
    </row>
    <row r="38" spans="1:27" x14ac:dyDescent="0.25">
      <c r="A38" s="6">
        <v>1</v>
      </c>
      <c r="B38" s="16">
        <v>110</v>
      </c>
      <c r="C38" s="16">
        <v>100</v>
      </c>
      <c r="D38" s="16">
        <v>112</v>
      </c>
      <c r="E38" s="16">
        <v>103</v>
      </c>
      <c r="F38" s="16">
        <v>99</v>
      </c>
      <c r="G38" s="16">
        <v>93</v>
      </c>
      <c r="H38" s="16">
        <v>109</v>
      </c>
      <c r="I38" s="16">
        <v>106</v>
      </c>
      <c r="J38" s="17">
        <v>80</v>
      </c>
      <c r="K38" s="18">
        <v>91</v>
      </c>
      <c r="L38" s="19">
        <v>102</v>
      </c>
      <c r="M38" s="19">
        <v>100</v>
      </c>
      <c r="N38" s="19">
        <v>97</v>
      </c>
      <c r="O38" s="19">
        <v>99</v>
      </c>
      <c r="P38" s="19">
        <v>83</v>
      </c>
      <c r="Q38" s="19">
        <v>100</v>
      </c>
      <c r="R38" s="19">
        <v>106</v>
      </c>
      <c r="S38" s="19">
        <v>103</v>
      </c>
      <c r="T38" s="19">
        <v>102</v>
      </c>
      <c r="U38" s="20">
        <v>103</v>
      </c>
      <c r="V38" s="16">
        <v>117</v>
      </c>
      <c r="W38" s="16">
        <v>111</v>
      </c>
      <c r="X38" s="16">
        <v>100</v>
      </c>
      <c r="Y38" s="16">
        <v>96</v>
      </c>
      <c r="Z38" s="16">
        <v>100</v>
      </c>
      <c r="AA38" s="16"/>
    </row>
    <row r="39" spans="1:27" x14ac:dyDescent="0.25">
      <c r="A39" s="6">
        <v>2</v>
      </c>
      <c r="B39" s="2">
        <v>113</v>
      </c>
      <c r="C39" s="2">
        <v>84</v>
      </c>
      <c r="D39" s="2">
        <v>100</v>
      </c>
      <c r="E39" s="2">
        <v>113</v>
      </c>
      <c r="F39" s="2">
        <v>100</v>
      </c>
      <c r="G39" s="2">
        <v>102</v>
      </c>
      <c r="H39" s="2">
        <v>102</v>
      </c>
      <c r="I39" s="2">
        <v>103</v>
      </c>
      <c r="J39" s="10">
        <v>81</v>
      </c>
      <c r="K39" s="11">
        <v>89</v>
      </c>
      <c r="L39" s="2">
        <v>109</v>
      </c>
      <c r="M39" s="2">
        <v>102</v>
      </c>
      <c r="N39" s="2">
        <v>101</v>
      </c>
      <c r="O39" s="2">
        <v>99</v>
      </c>
      <c r="P39" s="2">
        <v>95</v>
      </c>
      <c r="Q39" s="2">
        <v>99</v>
      </c>
      <c r="R39" s="2">
        <v>100</v>
      </c>
      <c r="S39" s="2">
        <v>101</v>
      </c>
      <c r="T39" s="2">
        <v>104</v>
      </c>
      <c r="U39" s="21">
        <v>110</v>
      </c>
      <c r="V39" s="2">
        <v>79</v>
      </c>
      <c r="W39" s="2">
        <v>88</v>
      </c>
      <c r="X39" s="2">
        <v>94</v>
      </c>
      <c r="Y39" s="2">
        <v>97</v>
      </c>
      <c r="Z39" s="2">
        <v>104</v>
      </c>
    </row>
    <row r="40" spans="1:27" x14ac:dyDescent="0.25">
      <c r="A40" s="6">
        <v>3</v>
      </c>
      <c r="B40" s="2">
        <v>112</v>
      </c>
      <c r="C40" s="2">
        <v>94</v>
      </c>
      <c r="D40" s="2">
        <v>102</v>
      </c>
      <c r="E40" s="2">
        <v>106</v>
      </c>
      <c r="F40" s="2">
        <v>96</v>
      </c>
      <c r="G40" s="2">
        <v>98</v>
      </c>
      <c r="H40" s="2">
        <v>90</v>
      </c>
      <c r="I40" s="2">
        <v>99</v>
      </c>
      <c r="J40" s="10">
        <v>100</v>
      </c>
      <c r="K40" s="11">
        <v>105</v>
      </c>
      <c r="L40" s="2">
        <v>99</v>
      </c>
      <c r="M40" s="2">
        <v>101</v>
      </c>
      <c r="N40" s="2">
        <v>109</v>
      </c>
      <c r="O40" s="2">
        <v>104</v>
      </c>
      <c r="P40" s="2">
        <v>106</v>
      </c>
      <c r="Q40" s="2">
        <v>99</v>
      </c>
      <c r="R40" s="2">
        <v>97</v>
      </c>
      <c r="S40" s="2">
        <v>103</v>
      </c>
      <c r="T40" s="2">
        <v>105</v>
      </c>
      <c r="U40" s="21">
        <v>105</v>
      </c>
      <c r="V40" s="2">
        <v>106</v>
      </c>
      <c r="W40" s="2">
        <v>103</v>
      </c>
      <c r="X40" s="2">
        <v>100</v>
      </c>
      <c r="Y40" s="2">
        <v>103</v>
      </c>
      <c r="Z40" s="2">
        <v>111</v>
      </c>
    </row>
    <row r="41" spans="1:27" x14ac:dyDescent="0.25">
      <c r="A41" s="6">
        <v>4</v>
      </c>
      <c r="B41" s="2">
        <v>91</v>
      </c>
      <c r="C41" s="2">
        <v>89</v>
      </c>
      <c r="D41" s="2">
        <v>103</v>
      </c>
      <c r="E41" s="2">
        <v>120</v>
      </c>
      <c r="F41" s="2">
        <v>103</v>
      </c>
      <c r="G41" s="2">
        <v>98</v>
      </c>
      <c r="H41" s="2">
        <v>92</v>
      </c>
      <c r="I41" s="2">
        <v>98</v>
      </c>
      <c r="J41" s="10">
        <v>93</v>
      </c>
      <c r="K41" s="11">
        <v>94</v>
      </c>
      <c r="L41" s="2">
        <v>111</v>
      </c>
      <c r="M41" s="2">
        <v>108</v>
      </c>
      <c r="N41" s="2">
        <v>110</v>
      </c>
      <c r="O41" s="2">
        <v>101</v>
      </c>
      <c r="P41" s="2">
        <v>100</v>
      </c>
      <c r="Q41" s="2">
        <v>105</v>
      </c>
      <c r="R41" s="2">
        <v>104</v>
      </c>
      <c r="S41" s="2">
        <v>102</v>
      </c>
      <c r="T41" s="2">
        <v>114</v>
      </c>
      <c r="U41" s="21">
        <v>110</v>
      </c>
      <c r="V41" s="2">
        <v>107</v>
      </c>
      <c r="W41" s="2">
        <v>112</v>
      </c>
      <c r="X41" s="2">
        <v>99</v>
      </c>
      <c r="Y41" s="2">
        <v>104</v>
      </c>
      <c r="Z41" s="2">
        <v>82</v>
      </c>
    </row>
    <row r="42" spans="1:27" x14ac:dyDescent="0.25">
      <c r="A42" s="6">
        <v>5</v>
      </c>
      <c r="B42" s="2">
        <v>83</v>
      </c>
      <c r="C42" s="2">
        <v>100</v>
      </c>
      <c r="D42" s="2">
        <v>106</v>
      </c>
      <c r="E42" s="2">
        <v>100</v>
      </c>
      <c r="F42" s="2">
        <v>94</v>
      </c>
      <c r="G42" s="2">
        <v>76</v>
      </c>
      <c r="H42" s="2">
        <v>83</v>
      </c>
      <c r="I42" s="2">
        <v>86</v>
      </c>
      <c r="J42" s="10">
        <v>97</v>
      </c>
      <c r="K42" s="11">
        <v>96</v>
      </c>
      <c r="L42" s="2">
        <v>105</v>
      </c>
      <c r="M42" s="2">
        <v>110</v>
      </c>
      <c r="N42" s="2">
        <v>103</v>
      </c>
      <c r="O42" s="2">
        <v>99</v>
      </c>
      <c r="P42" s="2">
        <v>109</v>
      </c>
      <c r="Q42" s="2">
        <v>97</v>
      </c>
      <c r="R42" s="2">
        <v>93</v>
      </c>
      <c r="S42" s="2">
        <v>98</v>
      </c>
      <c r="T42" s="2">
        <v>91</v>
      </c>
      <c r="U42" s="21">
        <v>90</v>
      </c>
      <c r="V42" s="2">
        <v>100</v>
      </c>
      <c r="W42" s="2">
        <v>99</v>
      </c>
      <c r="X42" s="2">
        <v>97</v>
      </c>
      <c r="Y42" s="2">
        <v>90</v>
      </c>
      <c r="Z42" s="2">
        <v>96</v>
      </c>
    </row>
    <row r="43" spans="1:27" x14ac:dyDescent="0.25">
      <c r="A43" s="6">
        <v>6</v>
      </c>
      <c r="B43" s="2">
        <v>103</v>
      </c>
      <c r="C43" s="2">
        <v>97</v>
      </c>
      <c r="D43" s="2">
        <v>101</v>
      </c>
      <c r="E43" s="2">
        <v>100</v>
      </c>
      <c r="F43" s="2">
        <v>75</v>
      </c>
      <c r="G43" s="2">
        <v>98</v>
      </c>
      <c r="H43" s="2">
        <v>93</v>
      </c>
      <c r="I43" s="2">
        <v>98</v>
      </c>
      <c r="J43" s="10">
        <v>100</v>
      </c>
      <c r="K43" s="11">
        <v>92</v>
      </c>
      <c r="L43" s="2">
        <v>87</v>
      </c>
      <c r="M43" s="2">
        <v>91</v>
      </c>
      <c r="N43" s="2">
        <v>99</v>
      </c>
      <c r="O43" s="2">
        <v>94</v>
      </c>
      <c r="P43" s="2">
        <v>104</v>
      </c>
      <c r="Q43" s="2">
        <v>108</v>
      </c>
      <c r="R43" s="2">
        <v>112</v>
      </c>
      <c r="S43" s="2">
        <v>108</v>
      </c>
      <c r="T43" s="2">
        <v>106</v>
      </c>
      <c r="U43" s="21">
        <v>107</v>
      </c>
      <c r="V43" s="2">
        <v>88</v>
      </c>
      <c r="W43" s="2">
        <v>110</v>
      </c>
      <c r="X43" s="2">
        <v>108</v>
      </c>
      <c r="Y43" s="2">
        <v>106</v>
      </c>
      <c r="Z43" s="2">
        <v>87</v>
      </c>
    </row>
    <row r="44" spans="1:27" x14ac:dyDescent="0.25">
      <c r="A44" s="6">
        <v>7</v>
      </c>
      <c r="B44" s="2">
        <v>93</v>
      </c>
      <c r="C44" s="2">
        <v>94</v>
      </c>
      <c r="D44" s="2">
        <v>96</v>
      </c>
      <c r="E44" s="2">
        <v>90</v>
      </c>
      <c r="F44" s="2">
        <v>88</v>
      </c>
      <c r="G44" s="2">
        <v>93</v>
      </c>
      <c r="H44" s="2">
        <v>91</v>
      </c>
      <c r="I44" s="2">
        <v>95</v>
      </c>
      <c r="J44" s="10">
        <v>99</v>
      </c>
      <c r="K44" s="11">
        <v>104</v>
      </c>
      <c r="L44" s="2">
        <v>91</v>
      </c>
      <c r="M44" s="2">
        <v>92</v>
      </c>
      <c r="N44" s="2">
        <v>103</v>
      </c>
      <c r="O44" s="2">
        <v>104</v>
      </c>
      <c r="P44" s="2">
        <v>102</v>
      </c>
      <c r="Q44" s="2">
        <v>101</v>
      </c>
      <c r="R44" s="2">
        <v>94</v>
      </c>
      <c r="S44" s="2">
        <v>97</v>
      </c>
      <c r="T44" s="2">
        <v>102</v>
      </c>
      <c r="U44" s="21">
        <v>103</v>
      </c>
      <c r="V44" s="2">
        <v>101</v>
      </c>
      <c r="W44" s="2">
        <v>100</v>
      </c>
      <c r="X44" s="2">
        <v>97</v>
      </c>
      <c r="Y44" s="2">
        <v>86</v>
      </c>
      <c r="Z44" s="22">
        <v>61</v>
      </c>
    </row>
    <row r="45" spans="1:27" x14ac:dyDescent="0.25">
      <c r="A45" s="6">
        <v>8</v>
      </c>
      <c r="B45" s="2">
        <v>107</v>
      </c>
      <c r="C45" s="2">
        <v>96</v>
      </c>
      <c r="D45" s="2">
        <v>107</v>
      </c>
      <c r="E45" s="2">
        <v>95</v>
      </c>
      <c r="F45" s="2">
        <v>95</v>
      </c>
      <c r="G45" s="2">
        <v>94</v>
      </c>
      <c r="H45" s="2">
        <v>96</v>
      </c>
      <c r="I45" s="2">
        <v>93</v>
      </c>
      <c r="J45" s="23">
        <v>75</v>
      </c>
      <c r="K45" s="11">
        <v>96</v>
      </c>
      <c r="L45" s="2">
        <v>106</v>
      </c>
      <c r="M45" s="2">
        <v>107</v>
      </c>
      <c r="N45" s="2">
        <v>96</v>
      </c>
      <c r="O45" s="2">
        <v>92</v>
      </c>
      <c r="P45" s="2">
        <v>83</v>
      </c>
      <c r="Q45" s="2">
        <v>102</v>
      </c>
      <c r="R45" s="2">
        <v>108</v>
      </c>
      <c r="S45" s="2">
        <v>108</v>
      </c>
      <c r="T45" s="2">
        <v>105</v>
      </c>
      <c r="U45" s="21">
        <v>104</v>
      </c>
      <c r="V45" s="2">
        <v>106</v>
      </c>
      <c r="W45" s="2">
        <v>108</v>
      </c>
      <c r="X45" s="2">
        <v>102</v>
      </c>
      <c r="Y45" s="2">
        <v>105</v>
      </c>
      <c r="Z45" s="2">
        <v>97</v>
      </c>
    </row>
    <row r="46" spans="1:27" x14ac:dyDescent="0.25">
      <c r="A46" s="6">
        <v>9</v>
      </c>
      <c r="B46" s="2">
        <v>87</v>
      </c>
      <c r="C46" s="2">
        <v>95</v>
      </c>
      <c r="D46" s="2">
        <v>96</v>
      </c>
      <c r="E46" s="2">
        <v>100</v>
      </c>
      <c r="F46" s="2">
        <v>91</v>
      </c>
      <c r="G46" s="2">
        <v>106</v>
      </c>
      <c r="H46" s="2">
        <v>97</v>
      </c>
      <c r="I46" s="2">
        <v>101</v>
      </c>
      <c r="J46" s="10">
        <v>109</v>
      </c>
      <c r="K46" s="11">
        <v>111</v>
      </c>
      <c r="L46" s="2">
        <v>110</v>
      </c>
      <c r="M46" s="2">
        <v>111</v>
      </c>
      <c r="N46" s="2">
        <v>103</v>
      </c>
      <c r="O46" s="2">
        <v>99</v>
      </c>
      <c r="P46" s="2">
        <v>104</v>
      </c>
      <c r="Q46" s="2">
        <v>102</v>
      </c>
      <c r="R46" s="2">
        <v>102</v>
      </c>
      <c r="S46" s="2">
        <v>106</v>
      </c>
      <c r="T46" s="2">
        <v>99</v>
      </c>
      <c r="U46" s="21">
        <v>103</v>
      </c>
      <c r="V46" s="2">
        <v>121</v>
      </c>
      <c r="W46" s="2">
        <v>102</v>
      </c>
      <c r="X46" s="2">
        <v>99</v>
      </c>
      <c r="Y46" s="2">
        <v>95</v>
      </c>
      <c r="Z46" s="2">
        <v>95</v>
      </c>
    </row>
    <row r="47" spans="1:27" x14ac:dyDescent="0.25">
      <c r="A47" s="6">
        <v>10</v>
      </c>
      <c r="B47" s="2">
        <v>82</v>
      </c>
      <c r="C47" s="2">
        <v>95</v>
      </c>
      <c r="D47" s="2">
        <v>108</v>
      </c>
      <c r="E47" s="2">
        <v>95</v>
      </c>
      <c r="F47" s="2">
        <v>85</v>
      </c>
      <c r="G47" s="2">
        <v>99</v>
      </c>
      <c r="H47" s="2">
        <v>83</v>
      </c>
      <c r="I47" s="2">
        <v>92</v>
      </c>
      <c r="J47" s="10">
        <v>96</v>
      </c>
      <c r="K47" s="11">
        <v>91</v>
      </c>
      <c r="L47" s="2">
        <v>106</v>
      </c>
      <c r="M47" s="2">
        <v>108</v>
      </c>
      <c r="N47" s="2">
        <v>101</v>
      </c>
      <c r="O47" s="2">
        <v>98</v>
      </c>
      <c r="P47" s="2">
        <v>102</v>
      </c>
      <c r="Q47" s="2">
        <v>99</v>
      </c>
      <c r="R47" s="2">
        <v>96</v>
      </c>
      <c r="S47" s="2">
        <v>110</v>
      </c>
      <c r="T47" s="2">
        <v>116</v>
      </c>
      <c r="U47" s="21">
        <v>111</v>
      </c>
      <c r="V47" s="2">
        <v>117</v>
      </c>
      <c r="W47" s="2">
        <v>115</v>
      </c>
      <c r="X47" s="2">
        <v>99</v>
      </c>
      <c r="Y47" s="2">
        <v>90</v>
      </c>
      <c r="Z47" s="2">
        <v>91</v>
      </c>
    </row>
    <row r="48" spans="1:27" x14ac:dyDescent="0.25">
      <c r="A48" s="6">
        <v>11</v>
      </c>
      <c r="B48" s="2">
        <v>85</v>
      </c>
      <c r="C48" s="2">
        <v>94</v>
      </c>
      <c r="D48" s="2">
        <v>102</v>
      </c>
      <c r="E48" s="2">
        <v>108</v>
      </c>
      <c r="F48" s="2">
        <v>96</v>
      </c>
      <c r="G48" s="2">
        <v>91</v>
      </c>
      <c r="H48" s="2">
        <v>90</v>
      </c>
      <c r="I48" s="2">
        <v>96</v>
      </c>
      <c r="J48" s="10">
        <v>94</v>
      </c>
      <c r="K48" s="11">
        <v>92</v>
      </c>
      <c r="L48" s="2">
        <v>94</v>
      </c>
      <c r="M48" s="2">
        <v>89</v>
      </c>
      <c r="N48" s="2">
        <v>98</v>
      </c>
      <c r="O48" s="2">
        <v>101</v>
      </c>
      <c r="P48" s="2">
        <v>91</v>
      </c>
      <c r="Q48" s="2">
        <v>98</v>
      </c>
      <c r="R48" s="2">
        <v>105</v>
      </c>
      <c r="S48" s="2">
        <v>89</v>
      </c>
      <c r="T48" s="2">
        <v>103</v>
      </c>
      <c r="U48" s="21">
        <v>100</v>
      </c>
      <c r="V48" s="2">
        <v>90</v>
      </c>
      <c r="W48" s="2">
        <v>88</v>
      </c>
      <c r="X48" s="2">
        <v>94</v>
      </c>
      <c r="Y48" s="2">
        <v>75</v>
      </c>
      <c r="Z48" s="2">
        <v>111</v>
      </c>
    </row>
    <row r="49" spans="1:26" x14ac:dyDescent="0.25">
      <c r="A49" s="6">
        <v>12</v>
      </c>
      <c r="B49" s="2">
        <v>116</v>
      </c>
      <c r="C49" s="2">
        <v>103</v>
      </c>
      <c r="D49" s="2">
        <v>94</v>
      </c>
      <c r="E49" s="2">
        <v>94</v>
      </c>
      <c r="F49" s="2">
        <v>108</v>
      </c>
      <c r="G49" s="2">
        <v>105</v>
      </c>
      <c r="H49" s="2">
        <v>106</v>
      </c>
      <c r="I49" s="2">
        <v>103</v>
      </c>
      <c r="J49" s="10">
        <v>101</v>
      </c>
      <c r="K49" s="11">
        <v>108</v>
      </c>
      <c r="L49" s="2">
        <v>100</v>
      </c>
      <c r="M49" s="2">
        <v>103</v>
      </c>
      <c r="N49" s="2">
        <v>104</v>
      </c>
      <c r="O49" s="2">
        <v>100</v>
      </c>
      <c r="P49" s="22">
        <v>54</v>
      </c>
      <c r="Q49" s="2">
        <v>69</v>
      </c>
      <c r="R49" s="2">
        <v>82</v>
      </c>
      <c r="S49" s="2">
        <v>99</v>
      </c>
      <c r="T49" s="2">
        <v>99</v>
      </c>
      <c r="U49" s="21">
        <v>100</v>
      </c>
      <c r="V49" s="2">
        <v>111</v>
      </c>
      <c r="W49" s="2">
        <v>103</v>
      </c>
      <c r="X49" s="2">
        <v>120</v>
      </c>
      <c r="Y49" s="2">
        <v>119</v>
      </c>
      <c r="Z49" s="2">
        <v>118</v>
      </c>
    </row>
    <row r="50" spans="1:26" x14ac:dyDescent="0.25">
      <c r="A50" s="6">
        <v>13</v>
      </c>
      <c r="B50" s="2">
        <v>112</v>
      </c>
      <c r="C50" s="2">
        <v>94</v>
      </c>
      <c r="D50" s="2">
        <v>85</v>
      </c>
      <c r="E50" s="2">
        <v>94</v>
      </c>
      <c r="F50" s="2">
        <v>97</v>
      </c>
      <c r="G50" s="2">
        <v>98</v>
      </c>
      <c r="H50" s="2">
        <v>107</v>
      </c>
      <c r="I50" s="2">
        <v>104</v>
      </c>
      <c r="J50" s="10">
        <v>100</v>
      </c>
      <c r="K50" s="11">
        <v>94</v>
      </c>
      <c r="L50" s="2">
        <v>109</v>
      </c>
      <c r="M50" s="2">
        <v>113</v>
      </c>
      <c r="N50" s="2">
        <v>99</v>
      </c>
      <c r="O50" s="2">
        <v>102</v>
      </c>
      <c r="P50" s="2">
        <v>106</v>
      </c>
      <c r="Q50" s="2">
        <v>107</v>
      </c>
      <c r="R50" s="2">
        <v>111</v>
      </c>
      <c r="S50" s="2">
        <v>103</v>
      </c>
      <c r="T50" s="2">
        <v>99</v>
      </c>
      <c r="U50" s="21">
        <v>95</v>
      </c>
      <c r="V50" s="2">
        <v>95</v>
      </c>
      <c r="W50" s="2">
        <v>102</v>
      </c>
      <c r="X50" s="2">
        <v>101</v>
      </c>
      <c r="Y50" s="2">
        <v>102</v>
      </c>
      <c r="Z50" s="2">
        <v>96</v>
      </c>
    </row>
    <row r="51" spans="1:26" x14ac:dyDescent="0.25">
      <c r="A51" s="6">
        <v>14</v>
      </c>
      <c r="B51" s="2">
        <v>107</v>
      </c>
      <c r="C51" s="2">
        <v>106</v>
      </c>
      <c r="D51" s="2">
        <v>100</v>
      </c>
      <c r="E51" s="2">
        <v>126</v>
      </c>
      <c r="F51" s="2">
        <v>104</v>
      </c>
      <c r="G51" s="2">
        <v>101</v>
      </c>
      <c r="H51" s="2">
        <v>111</v>
      </c>
      <c r="I51" s="2">
        <v>108</v>
      </c>
      <c r="J51" s="10">
        <v>98</v>
      </c>
      <c r="K51" s="11">
        <v>87</v>
      </c>
      <c r="L51" s="2">
        <v>106</v>
      </c>
      <c r="M51" s="2">
        <v>108</v>
      </c>
      <c r="N51" s="2">
        <v>110</v>
      </c>
      <c r="O51" s="2">
        <v>102</v>
      </c>
      <c r="P51" s="2">
        <v>99</v>
      </c>
      <c r="Q51" s="2">
        <v>102</v>
      </c>
      <c r="R51" s="2">
        <v>100</v>
      </c>
      <c r="S51" s="2">
        <v>101</v>
      </c>
      <c r="T51" s="2">
        <v>104</v>
      </c>
      <c r="U51" s="21">
        <v>99</v>
      </c>
      <c r="V51" s="2">
        <v>97</v>
      </c>
      <c r="W51" s="2">
        <v>99</v>
      </c>
      <c r="X51" s="2">
        <v>103</v>
      </c>
      <c r="Y51" s="2">
        <v>108</v>
      </c>
      <c r="Z51" s="2">
        <v>90</v>
      </c>
    </row>
    <row r="52" spans="1:26" x14ac:dyDescent="0.25">
      <c r="A52" s="6">
        <v>15</v>
      </c>
      <c r="B52" s="2">
        <v>118</v>
      </c>
      <c r="C52" s="2">
        <v>89</v>
      </c>
      <c r="D52" s="2">
        <v>76</v>
      </c>
      <c r="E52" s="2">
        <v>100</v>
      </c>
      <c r="F52" s="2">
        <v>96</v>
      </c>
      <c r="G52" s="2">
        <v>99</v>
      </c>
      <c r="H52" s="2">
        <v>101</v>
      </c>
      <c r="I52" s="2">
        <v>102</v>
      </c>
      <c r="J52" s="10">
        <v>99</v>
      </c>
      <c r="K52" s="11">
        <v>102</v>
      </c>
      <c r="L52" s="2">
        <v>98</v>
      </c>
      <c r="M52" s="2">
        <v>100</v>
      </c>
      <c r="N52" s="2">
        <v>95</v>
      </c>
      <c r="O52" s="2">
        <v>97</v>
      </c>
      <c r="P52" s="2">
        <v>101</v>
      </c>
      <c r="Q52" s="2">
        <v>102</v>
      </c>
      <c r="R52" s="2">
        <v>109</v>
      </c>
      <c r="S52" s="2">
        <v>105</v>
      </c>
      <c r="T52" s="2">
        <v>103</v>
      </c>
      <c r="U52" s="21">
        <v>104</v>
      </c>
      <c r="V52" s="2">
        <v>82</v>
      </c>
      <c r="W52" s="2">
        <v>103</v>
      </c>
      <c r="X52" s="2">
        <v>110</v>
      </c>
      <c r="Y52" s="2">
        <v>109</v>
      </c>
      <c r="Z52" s="2">
        <v>96</v>
      </c>
    </row>
    <row r="53" spans="1:26" x14ac:dyDescent="0.25">
      <c r="A53" s="6">
        <v>16</v>
      </c>
      <c r="B53" s="24">
        <v>86</v>
      </c>
      <c r="C53" s="2">
        <v>89</v>
      </c>
      <c r="D53" s="2">
        <v>100</v>
      </c>
      <c r="E53" s="2">
        <v>119</v>
      </c>
      <c r="F53" s="2">
        <v>103</v>
      </c>
      <c r="G53" s="2">
        <v>123</v>
      </c>
      <c r="H53" s="2">
        <v>121</v>
      </c>
      <c r="I53" s="2">
        <v>109</v>
      </c>
      <c r="J53" s="10">
        <v>111</v>
      </c>
      <c r="K53" s="11">
        <v>99</v>
      </c>
      <c r="L53" s="2">
        <v>71</v>
      </c>
      <c r="M53" s="2">
        <v>84</v>
      </c>
      <c r="N53" s="2">
        <v>93</v>
      </c>
      <c r="O53" s="2">
        <v>100</v>
      </c>
      <c r="P53" s="2">
        <v>106</v>
      </c>
      <c r="Q53" s="2">
        <v>97</v>
      </c>
      <c r="R53" s="2">
        <v>89</v>
      </c>
      <c r="S53" s="2">
        <v>92</v>
      </c>
      <c r="T53" s="2">
        <v>99</v>
      </c>
      <c r="U53" s="21">
        <v>102</v>
      </c>
      <c r="V53" s="2">
        <v>101</v>
      </c>
      <c r="W53" s="2">
        <v>100</v>
      </c>
      <c r="X53" s="2">
        <v>93</v>
      </c>
      <c r="Y53" s="2">
        <v>91</v>
      </c>
      <c r="Z53" s="2">
        <v>101</v>
      </c>
    </row>
    <row r="54" spans="1:26" x14ac:dyDescent="0.25">
      <c r="A54" s="6">
        <v>17</v>
      </c>
      <c r="B54" s="24">
        <v>101</v>
      </c>
      <c r="C54" s="2">
        <v>104</v>
      </c>
      <c r="D54" s="2">
        <v>119</v>
      </c>
      <c r="E54" s="2">
        <v>117</v>
      </c>
      <c r="F54" s="2">
        <v>101</v>
      </c>
      <c r="G54" s="2">
        <v>93</v>
      </c>
      <c r="H54" s="2">
        <v>101</v>
      </c>
      <c r="I54" s="2">
        <v>110</v>
      </c>
      <c r="J54" s="10">
        <v>104</v>
      </c>
      <c r="K54" s="11">
        <v>102</v>
      </c>
      <c r="L54" s="2">
        <v>100</v>
      </c>
      <c r="M54" s="2">
        <v>96</v>
      </c>
      <c r="N54" s="2">
        <v>98</v>
      </c>
      <c r="O54" s="2">
        <v>89</v>
      </c>
      <c r="P54" s="2">
        <v>94</v>
      </c>
      <c r="Q54" s="2">
        <v>96</v>
      </c>
      <c r="R54" s="2">
        <v>102</v>
      </c>
      <c r="S54" s="2">
        <v>110</v>
      </c>
      <c r="T54" s="2">
        <v>109</v>
      </c>
      <c r="U54" s="21">
        <v>112</v>
      </c>
      <c r="V54" s="2">
        <v>102</v>
      </c>
      <c r="W54" s="2">
        <v>100</v>
      </c>
      <c r="X54" s="2">
        <v>100</v>
      </c>
      <c r="Y54" s="2">
        <v>100</v>
      </c>
      <c r="Z54" s="2">
        <v>104</v>
      </c>
    </row>
    <row r="55" spans="1:26" x14ac:dyDescent="0.25">
      <c r="A55" s="6">
        <v>18</v>
      </c>
      <c r="B55" s="24">
        <v>123</v>
      </c>
      <c r="C55" s="2">
        <v>106</v>
      </c>
      <c r="D55" s="2">
        <v>96</v>
      </c>
      <c r="E55" s="2">
        <v>94</v>
      </c>
      <c r="F55" s="2">
        <v>112</v>
      </c>
      <c r="G55" s="2">
        <v>96</v>
      </c>
      <c r="H55" s="2">
        <v>103</v>
      </c>
      <c r="I55" s="2">
        <v>100</v>
      </c>
      <c r="J55" s="10">
        <v>101</v>
      </c>
      <c r="K55" s="11">
        <v>94</v>
      </c>
      <c r="L55" s="2">
        <v>104</v>
      </c>
      <c r="M55" s="2">
        <v>101</v>
      </c>
      <c r="N55" s="2">
        <v>105</v>
      </c>
      <c r="O55" s="2">
        <v>89</v>
      </c>
      <c r="P55" s="2">
        <v>69</v>
      </c>
      <c r="Q55" s="2">
        <v>99</v>
      </c>
      <c r="R55" s="2">
        <v>94</v>
      </c>
      <c r="S55" s="2">
        <v>99</v>
      </c>
      <c r="T55" s="2">
        <v>113</v>
      </c>
      <c r="U55" s="21">
        <v>119</v>
      </c>
      <c r="V55" s="2">
        <v>103</v>
      </c>
      <c r="W55" s="2">
        <v>99</v>
      </c>
      <c r="X55" s="2">
        <v>98</v>
      </c>
      <c r="Y55" s="2">
        <v>92</v>
      </c>
      <c r="Z55" s="2">
        <v>106</v>
      </c>
    </row>
    <row r="56" spans="1:26" x14ac:dyDescent="0.25">
      <c r="A56" s="6">
        <v>19</v>
      </c>
      <c r="B56" s="24">
        <v>108</v>
      </c>
      <c r="C56" s="2">
        <v>95</v>
      </c>
      <c r="D56" s="2">
        <v>99</v>
      </c>
      <c r="E56" s="2">
        <v>104</v>
      </c>
      <c r="F56" s="2">
        <v>101</v>
      </c>
      <c r="G56" s="2">
        <v>103</v>
      </c>
      <c r="H56" s="2">
        <v>105</v>
      </c>
      <c r="I56" s="2">
        <v>106</v>
      </c>
      <c r="J56" s="10">
        <v>102</v>
      </c>
      <c r="K56" s="11">
        <v>90</v>
      </c>
      <c r="L56" s="2">
        <v>107</v>
      </c>
      <c r="M56" s="2">
        <v>100</v>
      </c>
      <c r="N56" s="2">
        <v>103</v>
      </c>
      <c r="O56" s="2">
        <v>102</v>
      </c>
      <c r="P56" s="2">
        <v>99</v>
      </c>
      <c r="Q56" s="2">
        <v>104</v>
      </c>
      <c r="R56" s="2">
        <v>111</v>
      </c>
      <c r="S56" s="2">
        <v>120</v>
      </c>
      <c r="T56" s="2">
        <v>106</v>
      </c>
      <c r="U56" s="21">
        <v>102</v>
      </c>
      <c r="V56" s="2">
        <v>77</v>
      </c>
      <c r="W56" s="2">
        <v>89</v>
      </c>
      <c r="X56" s="2">
        <v>102</v>
      </c>
      <c r="Y56" s="2">
        <v>105</v>
      </c>
      <c r="Z56" s="2">
        <v>96</v>
      </c>
    </row>
    <row r="57" spans="1:26" x14ac:dyDescent="0.25">
      <c r="A57" s="6">
        <v>20</v>
      </c>
      <c r="B57" s="24">
        <v>108</v>
      </c>
      <c r="C57" s="2">
        <v>89</v>
      </c>
      <c r="D57" s="2">
        <v>102</v>
      </c>
      <c r="E57" s="2">
        <v>95</v>
      </c>
      <c r="F57" s="2">
        <v>99</v>
      </c>
      <c r="G57" s="2">
        <v>95</v>
      </c>
      <c r="H57" s="2">
        <v>102</v>
      </c>
      <c r="I57" s="2">
        <v>99</v>
      </c>
      <c r="J57" s="10">
        <v>100</v>
      </c>
      <c r="K57" s="11">
        <v>100</v>
      </c>
      <c r="L57" s="2">
        <v>99</v>
      </c>
      <c r="M57" s="2">
        <v>101</v>
      </c>
      <c r="N57" s="2">
        <v>95</v>
      </c>
      <c r="O57" s="2">
        <v>93</v>
      </c>
      <c r="P57" s="2">
        <v>90</v>
      </c>
      <c r="Q57" s="2">
        <v>101</v>
      </c>
      <c r="R57" s="2">
        <v>100</v>
      </c>
      <c r="S57" s="2">
        <v>106</v>
      </c>
      <c r="T57" s="2">
        <v>97</v>
      </c>
      <c r="U57" s="21">
        <v>103</v>
      </c>
      <c r="V57" s="2">
        <v>101</v>
      </c>
      <c r="W57" s="2">
        <v>97</v>
      </c>
      <c r="X57" s="2">
        <v>100</v>
      </c>
      <c r="Y57" s="2">
        <v>98</v>
      </c>
      <c r="Z57" s="2">
        <v>91</v>
      </c>
    </row>
    <row r="58" spans="1:26" x14ac:dyDescent="0.25">
      <c r="A58" s="6">
        <v>21</v>
      </c>
      <c r="B58" s="24">
        <v>97</v>
      </c>
      <c r="C58" s="2">
        <v>100</v>
      </c>
      <c r="D58" s="2">
        <v>98</v>
      </c>
      <c r="E58" s="2">
        <v>114</v>
      </c>
      <c r="F58" s="2">
        <v>104</v>
      </c>
      <c r="G58" s="2">
        <v>103</v>
      </c>
      <c r="H58" s="2">
        <v>108</v>
      </c>
      <c r="I58" s="2">
        <v>101</v>
      </c>
      <c r="J58" s="10">
        <v>99</v>
      </c>
      <c r="K58" s="11">
        <v>86</v>
      </c>
      <c r="L58" s="2">
        <v>94</v>
      </c>
      <c r="M58" s="2">
        <v>90</v>
      </c>
      <c r="N58" s="2">
        <v>99</v>
      </c>
      <c r="O58" s="2">
        <v>101</v>
      </c>
      <c r="P58" s="2">
        <v>92</v>
      </c>
      <c r="Q58" s="2">
        <v>98</v>
      </c>
      <c r="R58" s="2">
        <v>99</v>
      </c>
      <c r="S58" s="2">
        <v>100</v>
      </c>
      <c r="T58" s="2">
        <v>99</v>
      </c>
      <c r="U58" s="21">
        <v>115</v>
      </c>
      <c r="V58" s="2">
        <v>95</v>
      </c>
      <c r="W58" s="2">
        <v>99</v>
      </c>
      <c r="X58" s="2">
        <v>100</v>
      </c>
      <c r="Y58" s="2">
        <v>100</v>
      </c>
      <c r="Z58" s="2">
        <v>93</v>
      </c>
    </row>
    <row r="59" spans="1:26" x14ac:dyDescent="0.25">
      <c r="A59" s="6">
        <v>22</v>
      </c>
      <c r="B59" s="24">
        <v>106</v>
      </c>
      <c r="C59" s="2">
        <v>101</v>
      </c>
      <c r="D59" s="2">
        <v>100</v>
      </c>
      <c r="E59" s="2">
        <v>102</v>
      </c>
      <c r="F59" s="2">
        <v>113</v>
      </c>
      <c r="G59" s="2">
        <v>100</v>
      </c>
      <c r="H59" s="2">
        <v>101</v>
      </c>
      <c r="I59" s="2">
        <v>100</v>
      </c>
      <c r="J59" s="10">
        <v>104</v>
      </c>
      <c r="K59" s="11">
        <v>99</v>
      </c>
      <c r="L59" s="2">
        <v>102</v>
      </c>
      <c r="M59" s="2">
        <v>104</v>
      </c>
      <c r="N59" s="2">
        <v>106</v>
      </c>
      <c r="O59" s="2">
        <v>100</v>
      </c>
      <c r="P59" s="2">
        <v>98</v>
      </c>
      <c r="Q59" s="2">
        <v>101</v>
      </c>
      <c r="R59" s="2">
        <v>99</v>
      </c>
      <c r="S59" s="2">
        <v>98</v>
      </c>
      <c r="T59" s="2">
        <v>102</v>
      </c>
      <c r="U59" s="21">
        <v>102</v>
      </c>
      <c r="V59" s="2">
        <v>95</v>
      </c>
      <c r="W59" s="2">
        <v>93</v>
      </c>
      <c r="X59" s="2">
        <v>98</v>
      </c>
      <c r="Y59" s="2">
        <v>87</v>
      </c>
      <c r="Z59" s="2">
        <v>101</v>
      </c>
    </row>
    <row r="60" spans="1:26" x14ac:dyDescent="0.25">
      <c r="A60" s="6">
        <v>23</v>
      </c>
      <c r="B60" s="13"/>
      <c r="C60" s="2">
        <v>103</v>
      </c>
      <c r="D60" s="2">
        <v>100</v>
      </c>
      <c r="E60" s="2">
        <v>98</v>
      </c>
      <c r="F60" s="2">
        <v>103</v>
      </c>
      <c r="G60" s="2">
        <v>85</v>
      </c>
      <c r="H60" s="2">
        <v>91</v>
      </c>
      <c r="I60" s="2">
        <v>98</v>
      </c>
      <c r="J60" s="10">
        <v>106</v>
      </c>
      <c r="K60" s="11">
        <v>105</v>
      </c>
      <c r="L60" s="2">
        <v>102</v>
      </c>
      <c r="M60" s="2">
        <v>99</v>
      </c>
      <c r="N60" s="2">
        <v>96</v>
      </c>
      <c r="O60" s="2">
        <v>101</v>
      </c>
      <c r="P60" s="2">
        <v>90</v>
      </c>
      <c r="Q60" s="2">
        <v>100</v>
      </c>
      <c r="R60" s="2">
        <v>101</v>
      </c>
      <c r="S60" s="2">
        <v>94</v>
      </c>
      <c r="T60" s="2">
        <v>104</v>
      </c>
      <c r="U60" s="21">
        <v>110</v>
      </c>
      <c r="V60" s="2">
        <v>104</v>
      </c>
      <c r="W60" s="2">
        <v>101</v>
      </c>
      <c r="X60" s="2">
        <v>93</v>
      </c>
      <c r="Y60" s="2">
        <v>94</v>
      </c>
      <c r="Z60" s="2">
        <v>84</v>
      </c>
    </row>
    <row r="61" spans="1:26" x14ac:dyDescent="0.25">
      <c r="A61" s="6">
        <v>24</v>
      </c>
      <c r="B61" s="13"/>
      <c r="C61" s="2">
        <v>101</v>
      </c>
      <c r="D61" s="2">
        <v>102</v>
      </c>
      <c r="E61" s="2">
        <v>101</v>
      </c>
      <c r="F61" s="2">
        <v>99</v>
      </c>
      <c r="G61" s="2">
        <v>96</v>
      </c>
      <c r="H61" s="2">
        <v>99</v>
      </c>
      <c r="I61" s="2">
        <v>102</v>
      </c>
      <c r="J61" s="10">
        <v>104</v>
      </c>
      <c r="K61" s="11">
        <v>110</v>
      </c>
      <c r="L61" s="2">
        <v>101</v>
      </c>
      <c r="M61" s="2">
        <v>90</v>
      </c>
      <c r="N61" s="2">
        <v>92</v>
      </c>
      <c r="O61" s="2">
        <v>88</v>
      </c>
      <c r="P61" s="2">
        <v>73</v>
      </c>
      <c r="Q61" s="2">
        <v>79</v>
      </c>
      <c r="R61" s="2">
        <v>86</v>
      </c>
      <c r="S61" s="2">
        <v>103</v>
      </c>
      <c r="T61" s="2">
        <v>99</v>
      </c>
      <c r="U61" s="21">
        <v>98</v>
      </c>
      <c r="V61" s="2">
        <v>103</v>
      </c>
      <c r="W61" s="2">
        <v>94</v>
      </c>
      <c r="X61" s="2">
        <v>101</v>
      </c>
      <c r="Y61" s="2">
        <v>103</v>
      </c>
      <c r="Z61" s="2">
        <v>80</v>
      </c>
    </row>
    <row r="62" spans="1:26" x14ac:dyDescent="0.25">
      <c r="A62" s="6">
        <v>25</v>
      </c>
      <c r="B62" s="13"/>
      <c r="C62" s="2">
        <v>109</v>
      </c>
      <c r="D62" s="2">
        <v>108</v>
      </c>
      <c r="E62" s="2">
        <v>113</v>
      </c>
      <c r="F62" s="2">
        <v>96</v>
      </c>
      <c r="G62" s="2">
        <v>98</v>
      </c>
      <c r="H62" s="2">
        <v>103</v>
      </c>
      <c r="I62" s="2">
        <v>98</v>
      </c>
      <c r="J62" s="10">
        <v>101</v>
      </c>
      <c r="K62" s="11">
        <v>99</v>
      </c>
      <c r="L62" s="2">
        <v>106</v>
      </c>
      <c r="M62" s="2">
        <v>102</v>
      </c>
      <c r="N62" s="2">
        <v>99</v>
      </c>
      <c r="O62" s="2">
        <v>101</v>
      </c>
      <c r="P62" s="2">
        <v>80</v>
      </c>
      <c r="Q62" s="2">
        <v>88</v>
      </c>
      <c r="R62" s="2">
        <v>85</v>
      </c>
      <c r="S62" s="2">
        <v>100</v>
      </c>
      <c r="T62" s="2">
        <v>110</v>
      </c>
      <c r="U62" s="21">
        <v>106</v>
      </c>
      <c r="V62" s="2">
        <v>117</v>
      </c>
      <c r="W62" s="2">
        <v>110</v>
      </c>
      <c r="X62" s="2">
        <v>99</v>
      </c>
      <c r="Y62" s="2">
        <v>93</v>
      </c>
      <c r="Z62" s="2">
        <v>96</v>
      </c>
    </row>
    <row r="63" spans="1:26" x14ac:dyDescent="0.25">
      <c r="A63" s="6"/>
      <c r="Y63" s="2" t="s">
        <v>33</v>
      </c>
    </row>
    <row r="64" spans="1:26" x14ac:dyDescent="0.25">
      <c r="A64" s="6" t="s">
        <v>29</v>
      </c>
      <c r="C64" s="2">
        <f>AVERAGE(C38:C62)</f>
        <v>97.08</v>
      </c>
      <c r="D64" s="2">
        <f t="shared" ref="D64:Z64" si="2">AVERAGE(D38:D62)</f>
        <v>100.48</v>
      </c>
      <c r="E64" s="2">
        <f t="shared" si="2"/>
        <v>104.04</v>
      </c>
      <c r="F64" s="2">
        <f t="shared" si="2"/>
        <v>98.32</v>
      </c>
      <c r="G64" s="2">
        <f t="shared" si="2"/>
        <v>97.72</v>
      </c>
      <c r="H64" s="2">
        <f t="shared" si="2"/>
        <v>99.4</v>
      </c>
      <c r="I64" s="2">
        <f t="shared" si="2"/>
        <v>100.28</v>
      </c>
      <c r="J64" s="2">
        <f t="shared" si="2"/>
        <v>98.16</v>
      </c>
      <c r="K64" s="2">
        <f t="shared" si="2"/>
        <v>97.44</v>
      </c>
      <c r="L64" s="2">
        <f t="shared" si="2"/>
        <v>100.76</v>
      </c>
      <c r="M64" s="2">
        <f t="shared" si="2"/>
        <v>100.4</v>
      </c>
      <c r="N64" s="2">
        <f t="shared" si="2"/>
        <v>100.56</v>
      </c>
      <c r="O64" s="2">
        <f t="shared" si="2"/>
        <v>98.2</v>
      </c>
      <c r="P64" s="2">
        <f t="shared" si="2"/>
        <v>93.2</v>
      </c>
      <c r="Q64" s="2">
        <f t="shared" si="2"/>
        <v>98.12</v>
      </c>
      <c r="R64" s="2">
        <f t="shared" si="2"/>
        <v>99.4</v>
      </c>
      <c r="S64" s="2">
        <f t="shared" si="2"/>
        <v>102.2</v>
      </c>
      <c r="T64" s="2">
        <f t="shared" si="2"/>
        <v>103.6</v>
      </c>
      <c r="U64" s="2">
        <f t="shared" si="2"/>
        <v>104.52</v>
      </c>
      <c r="V64" s="2">
        <f t="shared" si="2"/>
        <v>100.6</v>
      </c>
      <c r="W64" s="2">
        <f t="shared" si="2"/>
        <v>101</v>
      </c>
      <c r="X64" s="2">
        <f t="shared" si="2"/>
        <v>100.28</v>
      </c>
      <c r="Y64" s="2">
        <f t="shared" si="2"/>
        <v>97.92</v>
      </c>
      <c r="Z64" s="2">
        <f t="shared" si="2"/>
        <v>95.48</v>
      </c>
    </row>
    <row r="65" spans="1:32" x14ac:dyDescent="0.25">
      <c r="A65" s="6" t="s">
        <v>30</v>
      </c>
      <c r="B65" s="13" t="s">
        <v>31</v>
      </c>
      <c r="C65" s="2">
        <f>STDEV(C38:C62)</f>
        <v>6.324028252097972</v>
      </c>
      <c r="D65" s="2">
        <f t="shared" ref="D65:Z65" si="3">STDEV(D38:D62)</f>
        <v>8.2367064615253422</v>
      </c>
      <c r="E65" s="2">
        <f t="shared" si="3"/>
        <v>9.7231682079453901</v>
      </c>
      <c r="F65" s="2">
        <f t="shared" si="3"/>
        <v>8.1123362849428293</v>
      </c>
      <c r="G65" s="2">
        <f t="shared" si="3"/>
        <v>8.233670708337403</v>
      </c>
      <c r="H65" s="2">
        <f t="shared" si="3"/>
        <v>8.9349501024534739</v>
      </c>
      <c r="I65" s="2">
        <f t="shared" si="3"/>
        <v>5.5039379841467442</v>
      </c>
      <c r="J65" s="2">
        <f t="shared" si="3"/>
        <v>8.4443274845701417</v>
      </c>
      <c r="K65" s="2">
        <f t="shared" si="3"/>
        <v>7.1126647608333107</v>
      </c>
      <c r="L65" s="2">
        <f t="shared" si="3"/>
        <v>8.623031176255056</v>
      </c>
      <c r="M65" s="2">
        <f t="shared" si="3"/>
        <v>7.6430796585320673</v>
      </c>
      <c r="N65" s="2">
        <f t="shared" si="3"/>
        <v>5.0173033925938073</v>
      </c>
      <c r="O65" s="2">
        <f t="shared" si="3"/>
        <v>4.6547466812563139</v>
      </c>
      <c r="P65" s="2">
        <f t="shared" si="3"/>
        <v>13.338540649811232</v>
      </c>
      <c r="Q65" s="2">
        <f t="shared" si="3"/>
        <v>8.3582294775867467</v>
      </c>
      <c r="R65" s="2">
        <f t="shared" si="3"/>
        <v>8.2209083034256825</v>
      </c>
      <c r="S65" s="2">
        <f t="shared" si="3"/>
        <v>6.409628174343136</v>
      </c>
      <c r="T65" s="2">
        <f t="shared" si="3"/>
        <v>5.6789083458002745</v>
      </c>
      <c r="U65" s="2">
        <f t="shared" si="3"/>
        <v>6.3253458403473877</v>
      </c>
      <c r="V65" s="2">
        <f t="shared" si="3"/>
        <v>11.554220008291344</v>
      </c>
      <c r="W65" s="2">
        <f t="shared" si="3"/>
        <v>7.2801098892805181</v>
      </c>
      <c r="X65" s="2">
        <f t="shared" si="3"/>
        <v>5.7046764442283093</v>
      </c>
      <c r="Y65" s="2">
        <f t="shared" si="3"/>
        <v>9.1192104921423969</v>
      </c>
      <c r="Z65" s="2">
        <f t="shared" si="3"/>
        <v>11.583465227066824</v>
      </c>
    </row>
    <row r="67" spans="1:32" x14ac:dyDescent="0.25">
      <c r="A67" s="2" t="s">
        <v>34</v>
      </c>
      <c r="C67" s="25">
        <f>TTEST(C38:C62,C4:C29,2,2)</f>
        <v>1.209321916826802E-2</v>
      </c>
      <c r="D67" s="26">
        <f t="shared" ref="D67:Z67" si="4">TTEST(D38:D62,D4:D29,2,2)</f>
        <v>0.11653066273742374</v>
      </c>
      <c r="E67" s="26">
        <f t="shared" si="4"/>
        <v>0.6124307013321133</v>
      </c>
      <c r="F67" s="26">
        <f t="shared" si="4"/>
        <v>0.52994333897872214</v>
      </c>
      <c r="G67" s="26">
        <f t="shared" si="4"/>
        <v>0.52917577481299727</v>
      </c>
      <c r="H67" s="26">
        <f t="shared" si="4"/>
        <v>0.89753871027794085</v>
      </c>
      <c r="I67" s="26">
        <f t="shared" si="4"/>
        <v>0.73189213399938335</v>
      </c>
      <c r="J67" s="26">
        <f t="shared" si="4"/>
        <v>0.47937170498419557</v>
      </c>
      <c r="K67" s="26">
        <f t="shared" si="4"/>
        <v>0.20437313149313627</v>
      </c>
      <c r="L67" s="26">
        <f t="shared" si="4"/>
        <v>9.1350877139651301E-3</v>
      </c>
      <c r="M67" s="26">
        <f t="shared" si="4"/>
        <v>5.1270113615756077E-2</v>
      </c>
      <c r="N67" s="26">
        <f t="shared" si="4"/>
        <v>8.8128861431087543E-2</v>
      </c>
      <c r="O67" s="26">
        <f t="shared" si="4"/>
        <v>0.19977251875611265</v>
      </c>
      <c r="P67" s="26">
        <f t="shared" si="4"/>
        <v>0.36349787584159465</v>
      </c>
      <c r="Q67" s="26">
        <f t="shared" si="4"/>
        <v>0.48661963611412096</v>
      </c>
      <c r="R67" s="26">
        <f t="shared" si="4"/>
        <v>0.74458414314492294</v>
      </c>
      <c r="S67" s="26">
        <f t="shared" si="4"/>
        <v>6.9060829728011894E-3</v>
      </c>
      <c r="T67" s="26">
        <f t="shared" si="4"/>
        <v>2.0206884192496583E-2</v>
      </c>
      <c r="U67" s="26">
        <f t="shared" si="4"/>
        <v>7.3424126296144153E-4</v>
      </c>
      <c r="V67" s="26">
        <f t="shared" si="4"/>
        <v>1.6620923881493187E-3</v>
      </c>
      <c r="W67" s="26">
        <f t="shared" si="4"/>
        <v>3.9950016251401072E-5</v>
      </c>
      <c r="X67" s="26">
        <f t="shared" si="4"/>
        <v>5.851296311210287E-6</v>
      </c>
      <c r="Y67" s="26">
        <f t="shared" si="4"/>
        <v>5.8584997158145618E-4</v>
      </c>
      <c r="Z67" s="26">
        <f t="shared" si="4"/>
        <v>1.479140759324679E-2</v>
      </c>
      <c r="AA67" s="26"/>
      <c r="AB67" s="26"/>
      <c r="AC67" s="26"/>
      <c r="AD67" s="26"/>
      <c r="AE67" s="26"/>
      <c r="AF67" s="26"/>
    </row>
    <row r="68" spans="1:32" x14ac:dyDescent="0.25">
      <c r="A68" s="2" t="s">
        <v>35</v>
      </c>
      <c r="C68" s="27">
        <f>(C31-C64)/(C64+C31)*2</f>
        <v>0.16968325791855204</v>
      </c>
      <c r="D68" s="27">
        <f t="shared" ref="D68:Z68" si="5">(D31-D64)/(D64+D31)*2</f>
        <v>0.11305164319248819</v>
      </c>
      <c r="E68" s="27">
        <f t="shared" si="5"/>
        <v>6.1125605665299933E-2</v>
      </c>
      <c r="F68" s="27">
        <f t="shared" si="5"/>
        <v>6.5709226834546594E-2</v>
      </c>
      <c r="G68" s="27">
        <f t="shared" si="5"/>
        <v>9.7759674134420358E-3</v>
      </c>
      <c r="H68" s="27">
        <f t="shared" si="5"/>
        <v>3.0903328050713056E-2</v>
      </c>
      <c r="I68" s="27">
        <f t="shared" si="5"/>
        <v>2.2480773023072383E-2</v>
      </c>
      <c r="J68" s="27">
        <f t="shared" si="5"/>
        <v>4.8780487804878448E-3</v>
      </c>
      <c r="K68" s="27">
        <f t="shared" si="5"/>
        <v>-2.073828287017835E-2</v>
      </c>
      <c r="L68" s="27">
        <f t="shared" si="5"/>
        <v>-7.6669414674361211E-2</v>
      </c>
      <c r="M68" s="27">
        <f t="shared" si="5"/>
        <v>-4.3557907592102596E-2</v>
      </c>
      <c r="N68" s="27">
        <f t="shared" si="5"/>
        <v>-3.0694668820678579E-2</v>
      </c>
      <c r="O68" s="27">
        <f t="shared" si="5"/>
        <v>-1.5599343185550042E-2</v>
      </c>
      <c r="P68" s="27">
        <f t="shared" si="5"/>
        <v>-1.2524292809328401E-2</v>
      </c>
      <c r="Q68" s="27">
        <f t="shared" si="5"/>
        <v>3.662258392675477E-3</v>
      </c>
      <c r="R68" s="27">
        <f t="shared" si="5"/>
        <v>3.9834352198777283E-2</v>
      </c>
      <c r="S68" s="27">
        <f t="shared" si="5"/>
        <v>-6.2146892655367193E-2</v>
      </c>
      <c r="T68" s="27">
        <f t="shared" si="5"/>
        <v>-4.7430830039525668E-2</v>
      </c>
      <c r="U68" s="27">
        <f t="shared" si="5"/>
        <v>-7.7770767249500786E-2</v>
      </c>
      <c r="V68" s="27">
        <f t="shared" si="5"/>
        <v>-0.10882245716368931</v>
      </c>
      <c r="W68" s="27">
        <f t="shared" si="5"/>
        <v>-0.10464326160815399</v>
      </c>
      <c r="X68" s="27">
        <f t="shared" si="5"/>
        <v>-0.10853308467262719</v>
      </c>
      <c r="Y68" s="27">
        <f t="shared" si="5"/>
        <v>-9.1549884378569715E-2</v>
      </c>
      <c r="Z68" s="27">
        <f t="shared" si="5"/>
        <v>-6.5163104390742729E-2</v>
      </c>
      <c r="AA68" s="27"/>
      <c r="AB68" s="27"/>
      <c r="AC68" s="27"/>
      <c r="AD68" s="27"/>
      <c r="AE68" s="27"/>
      <c r="AF68" s="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3"/>
  <sheetViews>
    <sheetView workbookViewId="0">
      <selection sqref="A1:XFD1048576"/>
    </sheetView>
  </sheetViews>
  <sheetFormatPr defaultRowHeight="15" x14ac:dyDescent="0.25"/>
  <cols>
    <col min="1" max="1" width="29.85546875" bestFit="1" customWidth="1"/>
    <col min="2" max="2" width="12" bestFit="1" customWidth="1"/>
    <col min="54" max="54" width="13.85546875" bestFit="1" customWidth="1"/>
  </cols>
  <sheetData>
    <row r="1" spans="1:57" x14ac:dyDescent="0.25">
      <c r="A1" s="28" t="s">
        <v>27</v>
      </c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28">
        <v>6</v>
      </c>
      <c r="H1" s="28">
        <v>7</v>
      </c>
      <c r="I1" s="28">
        <v>8</v>
      </c>
      <c r="J1" s="29">
        <v>9</v>
      </c>
      <c r="K1" s="29">
        <v>10</v>
      </c>
      <c r="L1" s="29">
        <v>11</v>
      </c>
      <c r="M1" s="28">
        <v>12</v>
      </c>
      <c r="N1" s="28">
        <v>13</v>
      </c>
      <c r="O1" s="28">
        <v>14</v>
      </c>
      <c r="P1" s="28">
        <v>15</v>
      </c>
      <c r="Q1" s="28">
        <v>16</v>
      </c>
      <c r="R1" s="28">
        <v>17</v>
      </c>
      <c r="S1" s="28">
        <v>18</v>
      </c>
      <c r="T1" s="28">
        <v>19</v>
      </c>
      <c r="U1" s="29">
        <v>20</v>
      </c>
      <c r="V1" s="29">
        <v>21</v>
      </c>
      <c r="W1" s="28">
        <v>22</v>
      </c>
      <c r="X1" s="28">
        <v>23</v>
      </c>
      <c r="Y1" s="28">
        <v>24</v>
      </c>
      <c r="Z1" s="28">
        <v>25</v>
      </c>
      <c r="AA1" s="28">
        <v>26</v>
      </c>
      <c r="AB1" s="28">
        <v>27</v>
      </c>
      <c r="AC1" s="28">
        <v>28</v>
      </c>
      <c r="AD1" s="28">
        <v>29</v>
      </c>
      <c r="AE1" s="28">
        <v>30</v>
      </c>
      <c r="AF1" s="28">
        <v>31</v>
      </c>
      <c r="AG1" s="28">
        <v>32</v>
      </c>
      <c r="AH1" s="30">
        <v>33</v>
      </c>
      <c r="AI1" s="31">
        <v>34</v>
      </c>
      <c r="AJ1" s="32" t="s">
        <v>36</v>
      </c>
      <c r="AK1" s="28">
        <v>36</v>
      </c>
      <c r="AL1" s="28">
        <v>37</v>
      </c>
      <c r="AM1" s="28">
        <v>38</v>
      </c>
      <c r="AN1" s="28">
        <v>39</v>
      </c>
      <c r="AO1" s="28">
        <v>40</v>
      </c>
      <c r="AP1" s="28">
        <v>41</v>
      </c>
      <c r="AQ1" s="28">
        <v>42</v>
      </c>
      <c r="AR1" s="28">
        <v>43</v>
      </c>
      <c r="AS1" s="28">
        <v>44</v>
      </c>
      <c r="AT1" s="28">
        <v>45</v>
      </c>
      <c r="AU1" s="28">
        <v>46</v>
      </c>
      <c r="AV1" s="28">
        <v>47</v>
      </c>
      <c r="AW1" s="28">
        <v>48</v>
      </c>
      <c r="AX1" s="28">
        <v>49</v>
      </c>
      <c r="AY1" s="28">
        <v>50</v>
      </c>
    </row>
    <row r="2" spans="1:57" s="35" customFormat="1" x14ac:dyDescent="0.25">
      <c r="A2" s="3" t="s">
        <v>27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3">
        <v>9</v>
      </c>
      <c r="K2" s="33">
        <v>10</v>
      </c>
      <c r="L2" s="3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3">
        <v>20</v>
      </c>
      <c r="V2" s="3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3">
        <v>32</v>
      </c>
      <c r="AH2" s="34">
        <v>33</v>
      </c>
      <c r="AI2" s="34">
        <v>34</v>
      </c>
      <c r="AJ2" s="3">
        <v>35</v>
      </c>
      <c r="AK2" s="3">
        <v>36</v>
      </c>
      <c r="AL2" s="3">
        <v>37</v>
      </c>
      <c r="AM2" s="3">
        <v>38</v>
      </c>
      <c r="AN2" s="3">
        <v>39</v>
      </c>
      <c r="AO2" s="3">
        <v>40</v>
      </c>
      <c r="AP2" s="3">
        <v>41</v>
      </c>
      <c r="AQ2" s="3">
        <v>42</v>
      </c>
      <c r="AR2" s="3">
        <v>43</v>
      </c>
      <c r="AS2" s="3">
        <v>44</v>
      </c>
      <c r="AT2" s="3">
        <v>45</v>
      </c>
      <c r="AU2" s="3">
        <v>46</v>
      </c>
      <c r="AV2" s="3">
        <v>47</v>
      </c>
      <c r="AW2" s="3">
        <v>48</v>
      </c>
      <c r="AX2" s="3">
        <v>49</v>
      </c>
      <c r="AY2" s="3">
        <v>50</v>
      </c>
      <c r="BA2" s="3" t="s">
        <v>27</v>
      </c>
      <c r="BB2" s="35" t="s">
        <v>37</v>
      </c>
      <c r="BC2" s="35" t="s">
        <v>38</v>
      </c>
      <c r="BE2" s="35" t="s">
        <v>39</v>
      </c>
    </row>
    <row r="3" spans="1:57" x14ac:dyDescent="0.25">
      <c r="A3" s="6" t="s">
        <v>40</v>
      </c>
      <c r="B3" s="2">
        <v>18</v>
      </c>
      <c r="C3" s="2">
        <v>18</v>
      </c>
      <c r="D3" s="2">
        <v>19</v>
      </c>
      <c r="E3" s="2">
        <v>22</v>
      </c>
      <c r="F3" s="2">
        <v>21</v>
      </c>
      <c r="G3" s="2">
        <v>20</v>
      </c>
      <c r="H3" s="2">
        <v>19</v>
      </c>
      <c r="I3" s="2">
        <v>22</v>
      </c>
      <c r="J3" s="36"/>
      <c r="K3" s="36"/>
      <c r="L3" s="36"/>
      <c r="M3" s="2">
        <v>20</v>
      </c>
      <c r="N3" s="2">
        <v>21</v>
      </c>
      <c r="O3" s="2">
        <v>20</v>
      </c>
      <c r="P3" s="2">
        <v>23</v>
      </c>
      <c r="Q3" s="2">
        <v>21</v>
      </c>
      <c r="R3" s="2">
        <v>20</v>
      </c>
      <c r="S3" s="2">
        <v>23</v>
      </c>
      <c r="T3" s="2">
        <v>21</v>
      </c>
      <c r="U3" s="36"/>
      <c r="V3" s="36"/>
      <c r="W3" s="2">
        <v>23</v>
      </c>
      <c r="X3" s="2">
        <v>21</v>
      </c>
      <c r="Y3" s="2">
        <v>24</v>
      </c>
      <c r="Z3" s="2">
        <v>22</v>
      </c>
      <c r="AA3" s="2">
        <v>23</v>
      </c>
      <c r="AB3" s="2">
        <v>22</v>
      </c>
      <c r="AC3" s="2">
        <v>22</v>
      </c>
      <c r="AD3" s="2">
        <v>23</v>
      </c>
      <c r="AE3" s="24">
        <v>22</v>
      </c>
      <c r="AF3" s="24">
        <v>23</v>
      </c>
      <c r="AG3" s="24">
        <v>24</v>
      </c>
      <c r="AH3" s="37"/>
      <c r="AI3" s="37"/>
      <c r="AJ3" s="24">
        <v>30</v>
      </c>
      <c r="AK3">
        <v>25</v>
      </c>
      <c r="AL3">
        <v>27</v>
      </c>
      <c r="AM3">
        <v>25</v>
      </c>
      <c r="AN3">
        <v>27</v>
      </c>
      <c r="AO3">
        <v>31</v>
      </c>
      <c r="AP3">
        <v>29</v>
      </c>
      <c r="AQ3">
        <v>27</v>
      </c>
      <c r="AR3">
        <v>26</v>
      </c>
      <c r="AS3">
        <v>25</v>
      </c>
      <c r="AT3">
        <v>24</v>
      </c>
      <c r="AU3" s="37"/>
      <c r="AV3" s="37"/>
      <c r="AW3">
        <v>22</v>
      </c>
      <c r="AX3">
        <v>22</v>
      </c>
      <c r="AY3">
        <v>22</v>
      </c>
      <c r="BA3" s="6" t="s">
        <v>40</v>
      </c>
      <c r="BB3">
        <f>7*SUM(B3:AY3)</f>
        <v>6573</v>
      </c>
    </row>
    <row r="4" spans="1:57" x14ac:dyDescent="0.25">
      <c r="A4" s="6" t="s">
        <v>41</v>
      </c>
      <c r="B4" s="2">
        <v>16</v>
      </c>
      <c r="C4" s="2">
        <v>14</v>
      </c>
      <c r="D4" s="2">
        <v>17</v>
      </c>
      <c r="E4" s="2">
        <v>19</v>
      </c>
      <c r="F4" s="2">
        <v>19</v>
      </c>
      <c r="G4" s="2">
        <v>18</v>
      </c>
      <c r="H4" s="2">
        <v>18</v>
      </c>
      <c r="I4" s="2">
        <v>20</v>
      </c>
      <c r="J4" s="36"/>
      <c r="K4" s="36"/>
      <c r="L4" s="36"/>
      <c r="M4" s="2">
        <v>18</v>
      </c>
      <c r="N4" s="2">
        <v>17</v>
      </c>
      <c r="O4" s="2">
        <v>20</v>
      </c>
      <c r="P4" s="2">
        <v>21</v>
      </c>
      <c r="Q4" s="2">
        <v>19</v>
      </c>
      <c r="R4" s="2">
        <v>18</v>
      </c>
      <c r="S4" s="2">
        <v>20</v>
      </c>
      <c r="T4" s="2">
        <v>19</v>
      </c>
      <c r="U4" s="36"/>
      <c r="V4" s="36"/>
      <c r="W4" s="2">
        <v>22</v>
      </c>
      <c r="X4" s="2">
        <v>20</v>
      </c>
      <c r="Y4" s="2">
        <v>21</v>
      </c>
      <c r="Z4" s="2">
        <v>20</v>
      </c>
      <c r="AA4" s="2">
        <v>21</v>
      </c>
      <c r="AB4" s="2">
        <v>20</v>
      </c>
      <c r="AC4" s="2">
        <v>21</v>
      </c>
      <c r="AD4" s="2">
        <v>20</v>
      </c>
      <c r="AE4" s="24">
        <v>22</v>
      </c>
      <c r="AF4" s="24">
        <v>24</v>
      </c>
      <c r="AG4" s="24">
        <v>26</v>
      </c>
      <c r="AH4" s="37"/>
      <c r="AI4" s="37"/>
      <c r="AJ4" s="24">
        <v>33</v>
      </c>
      <c r="AK4">
        <v>24</v>
      </c>
      <c r="AL4">
        <v>25</v>
      </c>
      <c r="AM4">
        <v>25</v>
      </c>
      <c r="AN4">
        <v>25</v>
      </c>
      <c r="AO4">
        <v>34</v>
      </c>
      <c r="AP4">
        <v>28</v>
      </c>
      <c r="AQ4">
        <v>26</v>
      </c>
      <c r="AR4">
        <v>28</v>
      </c>
      <c r="AS4">
        <v>28</v>
      </c>
      <c r="AT4">
        <v>23</v>
      </c>
      <c r="AU4" s="37"/>
      <c r="AV4" s="37"/>
      <c r="AW4">
        <v>21</v>
      </c>
      <c r="AX4">
        <v>20</v>
      </c>
      <c r="AY4">
        <v>21</v>
      </c>
      <c r="BA4" s="6" t="s">
        <v>41</v>
      </c>
    </row>
    <row r="5" spans="1:57" x14ac:dyDescent="0.25">
      <c r="A5" s="6" t="s">
        <v>42</v>
      </c>
      <c r="B5" s="2">
        <v>15</v>
      </c>
      <c r="C5" s="2">
        <v>22</v>
      </c>
      <c r="D5" s="2">
        <v>16</v>
      </c>
      <c r="E5" s="2">
        <v>17</v>
      </c>
      <c r="F5" s="2">
        <v>18</v>
      </c>
      <c r="G5" s="2">
        <v>17</v>
      </c>
      <c r="H5" s="2">
        <v>18</v>
      </c>
      <c r="I5" s="2">
        <v>19</v>
      </c>
      <c r="J5" s="36"/>
      <c r="K5" s="36"/>
      <c r="L5" s="36"/>
      <c r="M5" s="2">
        <v>22</v>
      </c>
      <c r="N5" s="2">
        <v>25</v>
      </c>
      <c r="O5" s="2">
        <v>21</v>
      </c>
      <c r="P5" s="2">
        <v>20</v>
      </c>
      <c r="Q5" s="2">
        <v>18</v>
      </c>
      <c r="R5" s="2">
        <v>17</v>
      </c>
      <c r="S5" s="2">
        <v>18</v>
      </c>
      <c r="T5" s="2">
        <v>23</v>
      </c>
      <c r="U5" s="36"/>
      <c r="V5" s="36"/>
      <c r="W5" s="2">
        <v>22</v>
      </c>
      <c r="X5" s="2">
        <v>21</v>
      </c>
      <c r="Y5" s="2">
        <v>20</v>
      </c>
      <c r="Z5" s="2">
        <v>20</v>
      </c>
      <c r="AA5" s="2">
        <v>21</v>
      </c>
      <c r="AB5" s="2">
        <v>19</v>
      </c>
      <c r="AC5" s="2">
        <v>21</v>
      </c>
      <c r="AD5" s="2">
        <v>21</v>
      </c>
      <c r="AE5" s="24">
        <v>20</v>
      </c>
      <c r="AF5" s="24">
        <v>21</v>
      </c>
      <c r="AG5" s="24">
        <v>23</v>
      </c>
      <c r="AH5" s="37"/>
      <c r="AI5" s="37"/>
      <c r="AJ5" s="24">
        <v>27</v>
      </c>
      <c r="AK5">
        <v>25</v>
      </c>
      <c r="AL5">
        <v>25</v>
      </c>
      <c r="AM5">
        <v>23</v>
      </c>
      <c r="AN5">
        <v>24</v>
      </c>
      <c r="AO5">
        <v>28</v>
      </c>
      <c r="AP5">
        <v>28</v>
      </c>
      <c r="AQ5">
        <v>26</v>
      </c>
      <c r="AR5">
        <v>25</v>
      </c>
      <c r="AS5">
        <v>22</v>
      </c>
      <c r="AT5">
        <v>23</v>
      </c>
      <c r="AU5" s="37"/>
      <c r="AV5" s="37"/>
      <c r="AW5">
        <v>22</v>
      </c>
      <c r="AX5">
        <v>20</v>
      </c>
      <c r="AY5">
        <v>21</v>
      </c>
      <c r="BA5" s="6" t="s">
        <v>42</v>
      </c>
    </row>
    <row r="6" spans="1:57" x14ac:dyDescent="0.25">
      <c r="A6" s="6" t="s">
        <v>43</v>
      </c>
      <c r="B6" s="2">
        <v>15</v>
      </c>
      <c r="C6" s="2">
        <v>14</v>
      </c>
      <c r="D6" s="2">
        <v>16</v>
      </c>
      <c r="E6" s="2">
        <v>16</v>
      </c>
      <c r="F6" s="2">
        <v>18</v>
      </c>
      <c r="G6" s="2">
        <v>19</v>
      </c>
      <c r="H6" s="2">
        <v>17</v>
      </c>
      <c r="I6" s="2">
        <v>19</v>
      </c>
      <c r="J6" s="36"/>
      <c r="K6" s="36"/>
      <c r="L6" s="36"/>
      <c r="M6" s="2">
        <v>21</v>
      </c>
      <c r="N6" s="2">
        <v>17</v>
      </c>
      <c r="O6" s="2">
        <v>18</v>
      </c>
      <c r="P6" s="2">
        <v>20</v>
      </c>
      <c r="Q6" s="2">
        <v>18</v>
      </c>
      <c r="R6" s="2">
        <v>17</v>
      </c>
      <c r="S6" s="2">
        <v>17</v>
      </c>
      <c r="T6" s="2">
        <v>22</v>
      </c>
      <c r="U6" s="36"/>
      <c r="V6" s="36"/>
      <c r="W6" s="2">
        <v>23</v>
      </c>
      <c r="X6" s="2">
        <v>19</v>
      </c>
      <c r="Y6" s="2">
        <v>22</v>
      </c>
      <c r="Z6" s="2">
        <v>20</v>
      </c>
      <c r="AA6" s="2">
        <v>22</v>
      </c>
      <c r="AB6" s="2">
        <v>21</v>
      </c>
      <c r="AC6" s="2">
        <v>20</v>
      </c>
      <c r="AD6" s="2">
        <v>20</v>
      </c>
      <c r="AE6" s="24">
        <v>24</v>
      </c>
      <c r="AF6" s="24">
        <v>24</v>
      </c>
      <c r="AG6" s="24">
        <v>26</v>
      </c>
      <c r="AH6" s="37"/>
      <c r="AI6" s="37"/>
      <c r="AJ6" s="24">
        <v>31</v>
      </c>
      <c r="AK6">
        <v>23</v>
      </c>
      <c r="AL6">
        <v>26</v>
      </c>
      <c r="AM6">
        <v>27</v>
      </c>
      <c r="AN6">
        <v>26</v>
      </c>
      <c r="AO6">
        <v>32</v>
      </c>
      <c r="AP6">
        <v>29</v>
      </c>
      <c r="AQ6">
        <v>25</v>
      </c>
      <c r="AR6">
        <v>28</v>
      </c>
      <c r="AS6">
        <v>26</v>
      </c>
      <c r="AT6">
        <v>22</v>
      </c>
      <c r="AU6" s="37"/>
      <c r="AV6" s="37"/>
      <c r="AW6">
        <v>20</v>
      </c>
      <c r="AX6">
        <v>21</v>
      </c>
      <c r="AY6">
        <v>22</v>
      </c>
      <c r="BA6" s="6" t="s">
        <v>43</v>
      </c>
    </row>
    <row r="7" spans="1:57" x14ac:dyDescent="0.25">
      <c r="A7" s="6" t="s">
        <v>44</v>
      </c>
      <c r="B7" s="2">
        <v>15</v>
      </c>
      <c r="C7" s="2">
        <v>17</v>
      </c>
      <c r="D7" s="2">
        <v>16</v>
      </c>
      <c r="E7" s="2">
        <v>15</v>
      </c>
      <c r="F7" s="2">
        <v>18</v>
      </c>
      <c r="G7" s="2">
        <v>19</v>
      </c>
      <c r="H7" s="2">
        <v>21</v>
      </c>
      <c r="I7" s="2">
        <v>19</v>
      </c>
      <c r="J7" s="36"/>
      <c r="K7" s="36"/>
      <c r="L7" s="36"/>
      <c r="M7" s="2">
        <v>16</v>
      </c>
      <c r="N7" s="2">
        <v>20</v>
      </c>
      <c r="O7" s="2">
        <v>19</v>
      </c>
      <c r="P7" s="2">
        <v>20</v>
      </c>
      <c r="Q7" s="2">
        <v>18</v>
      </c>
      <c r="R7" s="2">
        <v>17</v>
      </c>
      <c r="S7" s="2">
        <v>16</v>
      </c>
      <c r="T7" s="2">
        <v>17</v>
      </c>
      <c r="U7" s="36"/>
      <c r="V7" s="36"/>
      <c r="W7" s="2">
        <v>21</v>
      </c>
      <c r="X7" s="2">
        <v>24</v>
      </c>
      <c r="Y7" s="2">
        <v>23</v>
      </c>
      <c r="Z7" s="2">
        <v>22</v>
      </c>
      <c r="AA7" s="2">
        <v>23</v>
      </c>
      <c r="AB7" s="2">
        <v>21</v>
      </c>
      <c r="AC7" s="2">
        <v>24</v>
      </c>
      <c r="AD7" s="2">
        <v>22</v>
      </c>
      <c r="AE7" s="24">
        <v>21</v>
      </c>
      <c r="AF7" s="24">
        <v>23</v>
      </c>
      <c r="AG7" s="24">
        <v>25</v>
      </c>
      <c r="AH7" s="37"/>
      <c r="AI7" s="37"/>
      <c r="AJ7" s="24">
        <v>30</v>
      </c>
      <c r="AK7" s="38" t="s">
        <v>28</v>
      </c>
      <c r="AL7" s="38" t="s">
        <v>28</v>
      </c>
      <c r="AM7" s="38" t="s">
        <v>28</v>
      </c>
      <c r="AN7" s="38" t="s">
        <v>28</v>
      </c>
      <c r="AO7" s="38" t="s">
        <v>28</v>
      </c>
      <c r="AP7" s="38" t="s">
        <v>28</v>
      </c>
      <c r="AQ7" s="38" t="s">
        <v>28</v>
      </c>
      <c r="AR7" s="38" t="s">
        <v>28</v>
      </c>
      <c r="AS7" s="38" t="s">
        <v>28</v>
      </c>
      <c r="AT7" s="38" t="s">
        <v>28</v>
      </c>
      <c r="AU7" s="38"/>
      <c r="AV7" s="38"/>
      <c r="AW7" s="38" t="s">
        <v>28</v>
      </c>
      <c r="AX7" s="38" t="s">
        <v>28</v>
      </c>
      <c r="AY7" s="38" t="s">
        <v>28</v>
      </c>
      <c r="BA7" s="6" t="s">
        <v>44</v>
      </c>
    </row>
    <row r="8" spans="1:57" x14ac:dyDescent="0.25">
      <c r="A8" s="6" t="s">
        <v>45</v>
      </c>
      <c r="B8" s="2">
        <v>16</v>
      </c>
      <c r="C8" s="2">
        <v>16</v>
      </c>
      <c r="D8" s="2">
        <v>17</v>
      </c>
      <c r="E8" s="2">
        <v>20</v>
      </c>
      <c r="F8" s="2">
        <v>19</v>
      </c>
      <c r="G8" s="2">
        <v>18</v>
      </c>
      <c r="H8" s="2">
        <v>19</v>
      </c>
      <c r="I8" s="2">
        <v>20</v>
      </c>
      <c r="J8" s="36"/>
      <c r="K8" s="36"/>
      <c r="L8" s="36"/>
      <c r="M8" s="2">
        <v>21</v>
      </c>
      <c r="N8" s="2">
        <v>19</v>
      </c>
      <c r="O8" s="2">
        <v>24</v>
      </c>
      <c r="P8" s="2">
        <v>21</v>
      </c>
      <c r="Q8" s="2">
        <v>19</v>
      </c>
      <c r="R8" s="2">
        <v>18</v>
      </c>
      <c r="S8" s="2">
        <v>21</v>
      </c>
      <c r="T8" s="2">
        <v>22</v>
      </c>
      <c r="U8" s="36"/>
      <c r="V8" s="36"/>
      <c r="W8" s="2">
        <v>20</v>
      </c>
      <c r="X8" s="2">
        <v>20</v>
      </c>
      <c r="Y8" s="2">
        <v>22</v>
      </c>
      <c r="Z8" s="2">
        <v>21</v>
      </c>
      <c r="AA8" s="2">
        <v>22</v>
      </c>
      <c r="AB8" s="2">
        <v>20</v>
      </c>
      <c r="AC8" s="2">
        <v>22</v>
      </c>
      <c r="AD8" s="2">
        <v>21</v>
      </c>
      <c r="AE8" s="24">
        <v>22</v>
      </c>
      <c r="AF8" s="24">
        <v>24</v>
      </c>
      <c r="AG8" s="24">
        <v>26</v>
      </c>
      <c r="AH8" s="37"/>
      <c r="AI8" s="37"/>
      <c r="AJ8" s="24">
        <v>30</v>
      </c>
      <c r="AK8">
        <v>24</v>
      </c>
      <c r="AL8">
        <v>26</v>
      </c>
      <c r="AM8">
        <v>25</v>
      </c>
      <c r="AN8">
        <v>25</v>
      </c>
      <c r="AO8">
        <v>31</v>
      </c>
      <c r="AP8">
        <v>26</v>
      </c>
      <c r="AQ8">
        <v>27</v>
      </c>
      <c r="AR8">
        <v>28</v>
      </c>
      <c r="AS8">
        <v>25</v>
      </c>
      <c r="AT8">
        <v>24</v>
      </c>
      <c r="AU8" s="37"/>
      <c r="AV8" s="37"/>
      <c r="AW8">
        <v>21</v>
      </c>
      <c r="AX8">
        <v>21</v>
      </c>
      <c r="AY8">
        <v>19</v>
      </c>
      <c r="BA8" s="6" t="s">
        <v>45</v>
      </c>
    </row>
    <row r="9" spans="1:57" x14ac:dyDescent="0.25">
      <c r="A9" s="6" t="s">
        <v>46</v>
      </c>
      <c r="B9" s="2">
        <v>16</v>
      </c>
      <c r="C9" s="2">
        <v>17</v>
      </c>
      <c r="D9" s="2">
        <v>17</v>
      </c>
      <c r="E9" s="2">
        <v>21</v>
      </c>
      <c r="F9" s="2">
        <v>19</v>
      </c>
      <c r="G9" s="2">
        <v>18</v>
      </c>
      <c r="H9" s="2">
        <v>18</v>
      </c>
      <c r="I9" s="2">
        <v>20</v>
      </c>
      <c r="J9" s="36"/>
      <c r="K9" s="36"/>
      <c r="L9" s="36"/>
      <c r="M9" s="2">
        <v>19</v>
      </c>
      <c r="N9" s="2">
        <v>20</v>
      </c>
      <c r="O9" s="2">
        <v>22</v>
      </c>
      <c r="P9" s="2">
        <v>21</v>
      </c>
      <c r="Q9" s="2">
        <v>19</v>
      </c>
      <c r="R9" s="2">
        <v>18</v>
      </c>
      <c r="S9" s="2">
        <v>22</v>
      </c>
      <c r="T9" s="2">
        <v>20</v>
      </c>
      <c r="U9" s="36"/>
      <c r="V9" s="36"/>
      <c r="W9" s="2">
        <v>21</v>
      </c>
      <c r="X9" s="2">
        <v>20</v>
      </c>
      <c r="Y9" s="2">
        <v>23</v>
      </c>
      <c r="Z9" s="2">
        <v>21</v>
      </c>
      <c r="AA9" s="2">
        <v>22</v>
      </c>
      <c r="AB9" s="2">
        <v>20</v>
      </c>
      <c r="AC9" s="2">
        <v>21</v>
      </c>
      <c r="AD9" s="2">
        <v>22</v>
      </c>
      <c r="AE9" s="24">
        <v>24</v>
      </c>
      <c r="AF9" s="24">
        <v>25</v>
      </c>
      <c r="AG9" s="24">
        <v>27</v>
      </c>
      <c r="AH9" s="37"/>
      <c r="AI9" s="37"/>
      <c r="AJ9" s="24">
        <v>31</v>
      </c>
      <c r="AK9">
        <v>24</v>
      </c>
      <c r="AL9">
        <v>26</v>
      </c>
      <c r="AM9">
        <v>27</v>
      </c>
      <c r="AN9">
        <v>25</v>
      </c>
      <c r="AO9">
        <v>32</v>
      </c>
      <c r="AP9">
        <v>27</v>
      </c>
      <c r="AQ9">
        <v>26</v>
      </c>
      <c r="AR9">
        <v>29</v>
      </c>
      <c r="AS9">
        <v>26</v>
      </c>
      <c r="AT9">
        <v>23</v>
      </c>
      <c r="AU9" s="37"/>
      <c r="AV9" s="37"/>
      <c r="AW9">
        <v>21</v>
      </c>
      <c r="AX9">
        <v>21</v>
      </c>
      <c r="AY9">
        <v>20</v>
      </c>
      <c r="BA9" s="6" t="s">
        <v>46</v>
      </c>
    </row>
    <row r="10" spans="1:57" x14ac:dyDescent="0.25">
      <c r="A10" s="6" t="s">
        <v>47</v>
      </c>
      <c r="B10" s="2">
        <v>14</v>
      </c>
      <c r="C10" s="2">
        <v>17</v>
      </c>
      <c r="D10" s="2">
        <v>15</v>
      </c>
      <c r="E10" s="2">
        <v>16</v>
      </c>
      <c r="F10" s="2">
        <v>17</v>
      </c>
      <c r="G10" s="2">
        <v>18</v>
      </c>
      <c r="H10" s="2">
        <v>16</v>
      </c>
      <c r="I10" s="2">
        <v>18</v>
      </c>
      <c r="J10" s="36"/>
      <c r="K10" s="36"/>
      <c r="L10" s="36"/>
      <c r="M10" s="2">
        <v>20</v>
      </c>
      <c r="N10" s="2">
        <v>20</v>
      </c>
      <c r="O10" s="2">
        <v>19</v>
      </c>
      <c r="P10" s="2">
        <v>19</v>
      </c>
      <c r="Q10" s="2">
        <v>17</v>
      </c>
      <c r="R10" s="2">
        <v>16</v>
      </c>
      <c r="S10" s="2">
        <v>17</v>
      </c>
      <c r="T10" s="2">
        <v>21</v>
      </c>
      <c r="U10" s="36"/>
      <c r="V10" s="36"/>
      <c r="W10" s="2">
        <v>22</v>
      </c>
      <c r="X10" s="2">
        <v>21</v>
      </c>
      <c r="Y10" s="2">
        <v>20</v>
      </c>
      <c r="Z10" s="2">
        <v>20</v>
      </c>
      <c r="AA10" s="2">
        <v>21</v>
      </c>
      <c r="AB10" s="2">
        <v>20</v>
      </c>
      <c r="AC10" s="2">
        <v>19</v>
      </c>
      <c r="AD10" s="2">
        <v>21</v>
      </c>
      <c r="AE10" s="24">
        <v>23</v>
      </c>
      <c r="AF10" s="24">
        <v>25</v>
      </c>
      <c r="AG10" s="24">
        <v>25</v>
      </c>
      <c r="AH10" s="37"/>
      <c r="AI10" s="37"/>
      <c r="AJ10" s="24">
        <v>30</v>
      </c>
      <c r="AK10">
        <v>25</v>
      </c>
      <c r="AL10">
        <v>25</v>
      </c>
      <c r="AM10">
        <v>26</v>
      </c>
      <c r="AN10">
        <v>25</v>
      </c>
      <c r="AO10">
        <v>31</v>
      </c>
      <c r="AP10">
        <v>28</v>
      </c>
      <c r="AQ10">
        <v>24</v>
      </c>
      <c r="AR10">
        <v>27</v>
      </c>
      <c r="AS10">
        <v>25</v>
      </c>
      <c r="AT10">
        <v>21</v>
      </c>
      <c r="AU10" s="37"/>
      <c r="AV10" s="37"/>
      <c r="AW10">
        <v>22</v>
      </c>
      <c r="AX10">
        <v>20</v>
      </c>
      <c r="AY10">
        <v>21</v>
      </c>
      <c r="BA10" s="6" t="s">
        <v>47</v>
      </c>
    </row>
    <row r="11" spans="1:57" x14ac:dyDescent="0.25">
      <c r="A11" s="6" t="s">
        <v>48</v>
      </c>
      <c r="B11" s="2">
        <v>18</v>
      </c>
      <c r="C11" s="2">
        <v>18</v>
      </c>
      <c r="D11" s="2">
        <v>19</v>
      </c>
      <c r="E11" s="2">
        <v>21</v>
      </c>
      <c r="F11" s="2">
        <v>21</v>
      </c>
      <c r="G11" s="2">
        <v>23</v>
      </c>
      <c r="H11" s="2">
        <v>19</v>
      </c>
      <c r="I11" s="2">
        <v>22</v>
      </c>
      <c r="J11" s="36"/>
      <c r="K11" s="36"/>
      <c r="L11" s="36"/>
      <c r="M11" s="2">
        <v>18</v>
      </c>
      <c r="N11" s="2">
        <v>21</v>
      </c>
      <c r="O11" s="2">
        <v>20</v>
      </c>
      <c r="P11" s="2">
        <v>23</v>
      </c>
      <c r="Q11" s="2">
        <v>21</v>
      </c>
      <c r="R11" s="2">
        <v>20</v>
      </c>
      <c r="S11" s="2">
        <v>22</v>
      </c>
      <c r="T11" s="2">
        <v>19</v>
      </c>
      <c r="U11" s="36"/>
      <c r="V11" s="36"/>
      <c r="W11" s="2">
        <v>26</v>
      </c>
      <c r="X11" s="2">
        <v>24</v>
      </c>
      <c r="Y11" s="2">
        <v>23</v>
      </c>
      <c r="Z11" s="2">
        <v>23</v>
      </c>
      <c r="AA11" s="2">
        <v>25</v>
      </c>
      <c r="AB11" s="2">
        <v>25</v>
      </c>
      <c r="AC11" s="2">
        <v>22</v>
      </c>
      <c r="AD11" s="2">
        <v>22</v>
      </c>
      <c r="AE11" s="24">
        <v>27</v>
      </c>
      <c r="AF11" s="24">
        <v>30</v>
      </c>
      <c r="AG11" s="24">
        <v>33</v>
      </c>
      <c r="AH11" s="37"/>
      <c r="AI11" s="37"/>
      <c r="AJ11" s="24">
        <v>34</v>
      </c>
      <c r="AK11">
        <v>28</v>
      </c>
      <c r="AL11">
        <v>29</v>
      </c>
      <c r="AM11">
        <v>30</v>
      </c>
      <c r="AN11">
        <v>30</v>
      </c>
      <c r="AO11">
        <v>35</v>
      </c>
      <c r="AP11">
        <v>32</v>
      </c>
      <c r="AQ11">
        <v>27</v>
      </c>
      <c r="AR11">
        <v>35</v>
      </c>
      <c r="AS11">
        <v>29</v>
      </c>
      <c r="AT11">
        <v>24</v>
      </c>
      <c r="AU11" s="37"/>
      <c r="AV11" s="37"/>
      <c r="AW11">
        <v>25</v>
      </c>
      <c r="AX11">
        <v>24</v>
      </c>
      <c r="AY11">
        <v>25</v>
      </c>
      <c r="BA11" s="6" t="s">
        <v>48</v>
      </c>
    </row>
    <row r="12" spans="1:57" x14ac:dyDescent="0.25">
      <c r="A12" s="6" t="s">
        <v>49</v>
      </c>
      <c r="B12" s="2">
        <v>18</v>
      </c>
      <c r="C12" s="2">
        <v>18</v>
      </c>
      <c r="D12" s="2">
        <v>19</v>
      </c>
      <c r="E12" s="2">
        <v>20</v>
      </c>
      <c r="F12" s="2">
        <v>21</v>
      </c>
      <c r="G12" s="2">
        <v>22</v>
      </c>
      <c r="H12" s="2">
        <v>20</v>
      </c>
      <c r="I12" s="2">
        <v>22</v>
      </c>
      <c r="J12" s="36"/>
      <c r="K12" s="36"/>
      <c r="L12" s="36"/>
      <c r="M12" s="2">
        <v>22</v>
      </c>
      <c r="N12" s="2">
        <v>21</v>
      </c>
      <c r="O12" s="2">
        <v>21</v>
      </c>
      <c r="P12" s="2">
        <v>23</v>
      </c>
      <c r="Q12" s="2">
        <v>21</v>
      </c>
      <c r="R12" s="2">
        <v>20</v>
      </c>
      <c r="S12" s="2">
        <v>21</v>
      </c>
      <c r="T12" s="2">
        <v>23</v>
      </c>
      <c r="U12" s="36"/>
      <c r="V12" s="36"/>
      <c r="W12" s="2">
        <v>24</v>
      </c>
      <c r="X12" s="2">
        <v>22</v>
      </c>
      <c r="Y12" s="2">
        <v>23</v>
      </c>
      <c r="Z12" s="2">
        <v>24</v>
      </c>
      <c r="AA12" s="2">
        <v>24</v>
      </c>
      <c r="AB12" s="2">
        <v>24</v>
      </c>
      <c r="AC12" s="2">
        <v>23</v>
      </c>
      <c r="AD12" s="2">
        <v>24</v>
      </c>
      <c r="AE12" s="24">
        <v>25</v>
      </c>
      <c r="AF12" s="24">
        <v>28</v>
      </c>
      <c r="AG12" s="24">
        <v>31</v>
      </c>
      <c r="AH12" s="37"/>
      <c r="AI12" s="37"/>
      <c r="AJ12" s="24">
        <v>32</v>
      </c>
      <c r="AK12">
        <v>26</v>
      </c>
      <c r="AL12">
        <v>28</v>
      </c>
      <c r="AM12">
        <v>28</v>
      </c>
      <c r="AN12">
        <v>29</v>
      </c>
      <c r="AO12">
        <v>33</v>
      </c>
      <c r="AP12">
        <v>30</v>
      </c>
      <c r="AQ12">
        <v>28</v>
      </c>
      <c r="AR12">
        <v>33</v>
      </c>
      <c r="AS12">
        <v>27</v>
      </c>
      <c r="AT12">
        <v>25</v>
      </c>
      <c r="AU12" s="37"/>
      <c r="AV12" s="37"/>
      <c r="AW12">
        <v>23</v>
      </c>
      <c r="AX12">
        <v>23</v>
      </c>
      <c r="AY12">
        <v>23</v>
      </c>
      <c r="BA12" s="6" t="s">
        <v>49</v>
      </c>
    </row>
    <row r="13" spans="1:57" x14ac:dyDescent="0.25">
      <c r="A13" s="6" t="s">
        <v>50</v>
      </c>
      <c r="B13" s="2">
        <v>10</v>
      </c>
      <c r="C13" s="2">
        <v>11</v>
      </c>
      <c r="D13" s="2">
        <v>11</v>
      </c>
      <c r="E13" s="2">
        <v>15</v>
      </c>
      <c r="F13" s="2">
        <v>13</v>
      </c>
      <c r="G13" s="2">
        <v>16</v>
      </c>
      <c r="H13" s="2">
        <v>14</v>
      </c>
      <c r="I13" s="2">
        <v>14</v>
      </c>
      <c r="J13" s="36"/>
      <c r="K13" s="36"/>
      <c r="L13" s="36"/>
      <c r="M13" s="2">
        <v>18</v>
      </c>
      <c r="N13" s="2">
        <v>14</v>
      </c>
      <c r="O13" s="2">
        <v>15</v>
      </c>
      <c r="P13" s="2">
        <v>15</v>
      </c>
      <c r="Q13" s="2">
        <v>13</v>
      </c>
      <c r="R13" s="2">
        <v>12</v>
      </c>
      <c r="S13" s="2">
        <v>16</v>
      </c>
      <c r="T13" s="2">
        <v>19</v>
      </c>
      <c r="U13" s="36"/>
      <c r="V13" s="36"/>
      <c r="W13" s="2">
        <v>19</v>
      </c>
      <c r="X13" s="2">
        <v>21</v>
      </c>
      <c r="Y13" s="2">
        <v>19</v>
      </c>
      <c r="Z13" s="2">
        <v>19</v>
      </c>
      <c r="AA13" s="2">
        <v>20</v>
      </c>
      <c r="AB13" s="2">
        <v>18</v>
      </c>
      <c r="AC13" s="2">
        <v>17</v>
      </c>
      <c r="AD13" s="2">
        <v>22</v>
      </c>
      <c r="AE13" s="24">
        <v>19</v>
      </c>
      <c r="AF13" s="24">
        <v>16</v>
      </c>
      <c r="AG13" s="24">
        <v>21</v>
      </c>
      <c r="AH13" s="37"/>
      <c r="AI13" s="37"/>
      <c r="AJ13" s="24">
        <v>30</v>
      </c>
      <c r="AK13">
        <v>25</v>
      </c>
      <c r="AL13">
        <v>24</v>
      </c>
      <c r="AM13">
        <v>22</v>
      </c>
      <c r="AN13">
        <v>23</v>
      </c>
      <c r="AO13">
        <v>31</v>
      </c>
      <c r="AP13">
        <v>25</v>
      </c>
      <c r="AQ13">
        <v>22</v>
      </c>
      <c r="AR13">
        <v>23</v>
      </c>
      <c r="AS13">
        <v>25</v>
      </c>
      <c r="AT13">
        <v>19</v>
      </c>
      <c r="AU13" s="37"/>
      <c r="AV13" s="37"/>
      <c r="AW13">
        <v>22</v>
      </c>
      <c r="AX13">
        <v>19</v>
      </c>
      <c r="AY13">
        <v>18</v>
      </c>
      <c r="BA13" s="6" t="s">
        <v>50</v>
      </c>
    </row>
    <row r="14" spans="1:57" x14ac:dyDescent="0.25">
      <c r="A14" s="6" t="s">
        <v>51</v>
      </c>
      <c r="B14" s="2">
        <v>16</v>
      </c>
      <c r="C14" s="2">
        <v>18</v>
      </c>
      <c r="D14" s="2">
        <v>17</v>
      </c>
      <c r="E14" s="2">
        <v>20</v>
      </c>
      <c r="F14" s="2">
        <v>19</v>
      </c>
      <c r="G14" s="2">
        <v>23</v>
      </c>
      <c r="H14" s="2">
        <v>21</v>
      </c>
      <c r="I14" s="2">
        <v>20</v>
      </c>
      <c r="J14" s="36"/>
      <c r="K14" s="36"/>
      <c r="L14" s="36"/>
      <c r="M14" s="2">
        <v>20</v>
      </c>
      <c r="N14" s="2">
        <v>21</v>
      </c>
      <c r="O14" s="2">
        <v>22</v>
      </c>
      <c r="P14" s="2">
        <v>21</v>
      </c>
      <c r="Q14" s="2">
        <v>19</v>
      </c>
      <c r="R14" s="2">
        <v>18</v>
      </c>
      <c r="S14" s="2">
        <v>21</v>
      </c>
      <c r="T14" s="2">
        <v>21</v>
      </c>
      <c r="U14" s="36"/>
      <c r="V14" s="36"/>
      <c r="W14" s="2">
        <v>21</v>
      </c>
      <c r="X14" s="2">
        <v>20</v>
      </c>
      <c r="Y14" s="2">
        <v>22</v>
      </c>
      <c r="Z14" s="2">
        <v>26</v>
      </c>
      <c r="AA14" s="2">
        <v>23</v>
      </c>
      <c r="AB14" s="2">
        <v>25</v>
      </c>
      <c r="AC14" s="2">
        <v>24</v>
      </c>
      <c r="AD14" s="2">
        <v>29</v>
      </c>
      <c r="AE14" s="24">
        <v>22</v>
      </c>
      <c r="AF14" s="24">
        <v>24</v>
      </c>
      <c r="AG14" s="24">
        <v>24</v>
      </c>
      <c r="AH14" s="37"/>
      <c r="AI14" s="37"/>
      <c r="AJ14" s="24">
        <v>27</v>
      </c>
      <c r="AK14" s="38" t="s">
        <v>28</v>
      </c>
      <c r="AL14" s="38" t="s">
        <v>28</v>
      </c>
      <c r="AM14" s="38" t="s">
        <v>28</v>
      </c>
      <c r="AN14" s="38" t="s">
        <v>28</v>
      </c>
      <c r="AO14" s="38" t="s">
        <v>28</v>
      </c>
      <c r="AP14" s="38" t="s">
        <v>28</v>
      </c>
      <c r="AQ14" s="38" t="s">
        <v>28</v>
      </c>
      <c r="AR14" s="38" t="s">
        <v>28</v>
      </c>
      <c r="AS14" s="38" t="s">
        <v>28</v>
      </c>
      <c r="AT14" s="38" t="s">
        <v>28</v>
      </c>
      <c r="AU14" s="38"/>
      <c r="AV14" s="38"/>
      <c r="AW14" s="38" t="s">
        <v>28</v>
      </c>
      <c r="AX14" s="38" t="s">
        <v>28</v>
      </c>
      <c r="AY14" s="38" t="s">
        <v>28</v>
      </c>
      <c r="BA14" s="6" t="s">
        <v>51</v>
      </c>
    </row>
    <row r="15" spans="1:57" x14ac:dyDescent="0.25">
      <c r="A15" s="6" t="s">
        <v>52</v>
      </c>
      <c r="B15" s="2">
        <v>16</v>
      </c>
      <c r="C15" s="2">
        <v>15</v>
      </c>
      <c r="D15" s="2">
        <v>17</v>
      </c>
      <c r="E15" s="2">
        <v>21</v>
      </c>
      <c r="F15" s="2">
        <v>19</v>
      </c>
      <c r="G15" s="2">
        <v>19</v>
      </c>
      <c r="H15" s="2">
        <v>17</v>
      </c>
      <c r="I15" s="2">
        <v>20</v>
      </c>
      <c r="J15" s="36"/>
      <c r="K15" s="36"/>
      <c r="L15" s="36"/>
      <c r="M15" s="2">
        <v>20</v>
      </c>
      <c r="N15" s="2">
        <v>18</v>
      </c>
      <c r="O15" s="2">
        <v>20</v>
      </c>
      <c r="P15" s="2">
        <v>21</v>
      </c>
      <c r="Q15" s="2">
        <v>19</v>
      </c>
      <c r="R15" s="2">
        <v>18</v>
      </c>
      <c r="S15" s="2">
        <v>22</v>
      </c>
      <c r="T15" s="2">
        <v>21</v>
      </c>
      <c r="U15" s="36"/>
      <c r="V15" s="36"/>
      <c r="W15" s="2">
        <v>21</v>
      </c>
      <c r="X15" s="2">
        <v>22</v>
      </c>
      <c r="Y15" s="2">
        <v>21</v>
      </c>
      <c r="Z15" s="2">
        <v>22</v>
      </c>
      <c r="AA15" s="2">
        <v>22</v>
      </c>
      <c r="AB15" s="2">
        <v>21</v>
      </c>
      <c r="AC15" s="2">
        <v>20</v>
      </c>
      <c r="AD15" s="2">
        <v>26</v>
      </c>
      <c r="AE15" s="24">
        <v>21</v>
      </c>
      <c r="AF15" s="24">
        <v>22</v>
      </c>
      <c r="AG15" s="24">
        <v>23</v>
      </c>
      <c r="AH15" s="37"/>
      <c r="AI15" s="37"/>
      <c r="AJ15" s="24">
        <v>24</v>
      </c>
      <c r="AK15">
        <v>26</v>
      </c>
      <c r="AL15">
        <v>26</v>
      </c>
      <c r="AM15">
        <v>24</v>
      </c>
      <c r="AN15">
        <v>26</v>
      </c>
      <c r="AO15">
        <v>25</v>
      </c>
      <c r="AP15">
        <v>27</v>
      </c>
      <c r="AQ15">
        <v>25</v>
      </c>
      <c r="AR15">
        <v>25</v>
      </c>
      <c r="AS15">
        <v>19</v>
      </c>
      <c r="AT15">
        <v>22</v>
      </c>
      <c r="AU15" s="37"/>
      <c r="AV15" s="37"/>
      <c r="AW15">
        <v>23</v>
      </c>
      <c r="AX15">
        <v>21</v>
      </c>
      <c r="AY15">
        <v>20</v>
      </c>
      <c r="BA15" s="6" t="s">
        <v>52</v>
      </c>
    </row>
    <row r="16" spans="1:57" x14ac:dyDescent="0.25">
      <c r="A16" s="6" t="s">
        <v>53</v>
      </c>
      <c r="B16" s="2">
        <v>15</v>
      </c>
      <c r="C16" s="2">
        <v>16</v>
      </c>
      <c r="D16" s="2">
        <v>16</v>
      </c>
      <c r="E16" s="2">
        <v>18</v>
      </c>
      <c r="F16" s="2">
        <v>18</v>
      </c>
      <c r="G16" s="2">
        <v>20</v>
      </c>
      <c r="H16" s="2">
        <v>21</v>
      </c>
      <c r="I16" s="2">
        <v>19</v>
      </c>
      <c r="J16" s="36"/>
      <c r="K16" s="36"/>
      <c r="L16" s="36"/>
      <c r="M16" s="2">
        <v>21</v>
      </c>
      <c r="N16" s="2">
        <v>19</v>
      </c>
      <c r="O16" s="2">
        <v>19</v>
      </c>
      <c r="P16" s="2">
        <v>20</v>
      </c>
      <c r="Q16" s="2">
        <v>18</v>
      </c>
      <c r="R16" s="2">
        <v>17</v>
      </c>
      <c r="S16" s="2">
        <v>19</v>
      </c>
      <c r="T16" s="2">
        <v>22</v>
      </c>
      <c r="U16" s="36"/>
      <c r="V16" s="36"/>
      <c r="W16" s="2">
        <v>21</v>
      </c>
      <c r="X16" s="2">
        <v>19</v>
      </c>
      <c r="Y16" s="2">
        <v>23</v>
      </c>
      <c r="Z16" s="2">
        <v>25</v>
      </c>
      <c r="AA16" s="2">
        <v>23</v>
      </c>
      <c r="AB16" s="2">
        <v>22</v>
      </c>
      <c r="AC16" s="2">
        <v>24</v>
      </c>
      <c r="AD16" s="2">
        <v>29</v>
      </c>
      <c r="AE16" s="24">
        <v>27</v>
      </c>
      <c r="AF16" s="24">
        <v>26</v>
      </c>
      <c r="AG16" s="24">
        <v>28</v>
      </c>
      <c r="AH16" s="37"/>
      <c r="AI16" s="37"/>
      <c r="AJ16" s="24">
        <v>29</v>
      </c>
      <c r="AK16">
        <v>23</v>
      </c>
      <c r="AL16">
        <v>27</v>
      </c>
      <c r="AM16">
        <v>30</v>
      </c>
      <c r="AN16">
        <v>27</v>
      </c>
      <c r="AO16">
        <v>30</v>
      </c>
      <c r="AP16">
        <v>27</v>
      </c>
      <c r="AQ16">
        <v>29</v>
      </c>
      <c r="AR16">
        <v>30</v>
      </c>
      <c r="AS16">
        <v>24</v>
      </c>
      <c r="AT16">
        <v>26</v>
      </c>
      <c r="AU16" s="37"/>
      <c r="AV16" s="37"/>
      <c r="AW16">
        <v>20</v>
      </c>
      <c r="AX16">
        <v>22</v>
      </c>
      <c r="AY16">
        <v>20</v>
      </c>
      <c r="BA16" s="6" t="s">
        <v>53</v>
      </c>
    </row>
    <row r="17" spans="1:53" x14ac:dyDescent="0.25">
      <c r="A17" s="6" t="s">
        <v>54</v>
      </c>
      <c r="B17" s="2">
        <v>13</v>
      </c>
      <c r="C17" s="2">
        <v>14</v>
      </c>
      <c r="D17" s="2">
        <v>14</v>
      </c>
      <c r="E17" s="2">
        <v>17</v>
      </c>
      <c r="F17" s="2">
        <v>16</v>
      </c>
      <c r="G17" s="2">
        <v>19</v>
      </c>
      <c r="H17" s="2">
        <v>17</v>
      </c>
      <c r="I17" s="2">
        <v>17</v>
      </c>
      <c r="J17" s="36"/>
      <c r="K17" s="36"/>
      <c r="L17" s="36"/>
      <c r="M17" s="2">
        <v>22</v>
      </c>
      <c r="N17" s="2">
        <v>17</v>
      </c>
      <c r="O17" s="2">
        <v>19</v>
      </c>
      <c r="P17" s="2">
        <v>18</v>
      </c>
      <c r="Q17" s="2">
        <v>16</v>
      </c>
      <c r="R17" s="2">
        <v>15</v>
      </c>
      <c r="S17" s="2">
        <v>18</v>
      </c>
      <c r="T17" s="2">
        <v>23</v>
      </c>
      <c r="U17" s="36"/>
      <c r="V17" s="36"/>
      <c r="W17" s="2">
        <v>20</v>
      </c>
      <c r="X17" s="2">
        <v>18</v>
      </c>
      <c r="Y17" s="2">
        <v>24</v>
      </c>
      <c r="Z17" s="2">
        <v>22</v>
      </c>
      <c r="AA17" s="2">
        <v>22</v>
      </c>
      <c r="AB17" s="2">
        <v>21</v>
      </c>
      <c r="AC17" s="2">
        <v>20</v>
      </c>
      <c r="AD17" s="2">
        <v>25</v>
      </c>
      <c r="AE17" s="24">
        <v>20</v>
      </c>
      <c r="AF17" s="24">
        <v>20</v>
      </c>
      <c r="AG17" s="24">
        <v>22</v>
      </c>
      <c r="AH17" s="37"/>
      <c r="AI17" s="37"/>
      <c r="AJ17" s="24">
        <v>25</v>
      </c>
      <c r="AK17">
        <v>22</v>
      </c>
      <c r="AL17">
        <v>26</v>
      </c>
      <c r="AM17">
        <v>23</v>
      </c>
      <c r="AN17">
        <v>26</v>
      </c>
      <c r="AO17">
        <v>26</v>
      </c>
      <c r="AP17">
        <v>26</v>
      </c>
      <c r="AQ17">
        <v>25</v>
      </c>
      <c r="AR17">
        <v>24</v>
      </c>
      <c r="AS17">
        <v>20</v>
      </c>
      <c r="AT17">
        <v>22</v>
      </c>
      <c r="AU17" s="37"/>
      <c r="AV17" s="37"/>
      <c r="AW17">
        <v>19</v>
      </c>
      <c r="AX17">
        <v>21</v>
      </c>
      <c r="AY17">
        <v>19</v>
      </c>
      <c r="BA17" s="6" t="s">
        <v>54</v>
      </c>
    </row>
    <row r="18" spans="1:53" x14ac:dyDescent="0.25">
      <c r="A18" s="6" t="s">
        <v>55</v>
      </c>
      <c r="B18" s="2">
        <v>17</v>
      </c>
      <c r="C18" s="2">
        <v>17</v>
      </c>
      <c r="D18" s="2">
        <v>18</v>
      </c>
      <c r="E18" s="2">
        <v>21</v>
      </c>
      <c r="F18" s="2">
        <v>20</v>
      </c>
      <c r="G18" s="2">
        <v>21</v>
      </c>
      <c r="H18" s="2">
        <v>21</v>
      </c>
      <c r="I18" s="2">
        <v>21</v>
      </c>
      <c r="J18" s="36"/>
      <c r="K18" s="36"/>
      <c r="L18" s="36"/>
      <c r="M18" s="2">
        <v>21</v>
      </c>
      <c r="N18" s="2">
        <v>20</v>
      </c>
      <c r="O18" s="2">
        <v>19</v>
      </c>
      <c r="P18" s="2">
        <v>22</v>
      </c>
      <c r="Q18" s="2">
        <v>20</v>
      </c>
      <c r="R18" s="2">
        <v>19</v>
      </c>
      <c r="S18" s="2">
        <v>22</v>
      </c>
      <c r="T18" s="2">
        <v>22</v>
      </c>
      <c r="U18" s="36"/>
      <c r="V18" s="36"/>
      <c r="W18" s="2">
        <v>23</v>
      </c>
      <c r="X18" s="2">
        <v>21</v>
      </c>
      <c r="Y18" s="2">
        <v>22</v>
      </c>
      <c r="Z18" s="2">
        <v>25</v>
      </c>
      <c r="AA18" s="2">
        <v>23</v>
      </c>
      <c r="AB18" s="2">
        <v>23</v>
      </c>
      <c r="AC18" s="2">
        <v>24</v>
      </c>
      <c r="AD18" s="2">
        <v>28</v>
      </c>
      <c r="AE18" s="24">
        <v>25</v>
      </c>
      <c r="AF18" s="24">
        <v>24</v>
      </c>
      <c r="AG18" s="24">
        <v>25</v>
      </c>
      <c r="AH18" s="37"/>
      <c r="AI18" s="37"/>
      <c r="AJ18" s="24">
        <v>32</v>
      </c>
      <c r="AK18">
        <v>25</v>
      </c>
      <c r="AL18">
        <v>27</v>
      </c>
      <c r="AM18">
        <v>28</v>
      </c>
      <c r="AN18">
        <v>28</v>
      </c>
      <c r="AO18">
        <v>33</v>
      </c>
      <c r="AP18">
        <v>29</v>
      </c>
      <c r="AQ18">
        <v>29</v>
      </c>
      <c r="AR18">
        <v>27</v>
      </c>
      <c r="AS18">
        <v>27</v>
      </c>
      <c r="AT18">
        <v>26</v>
      </c>
      <c r="AU18" s="37"/>
      <c r="AV18" s="37"/>
      <c r="AW18">
        <v>22</v>
      </c>
      <c r="AX18">
        <v>22</v>
      </c>
      <c r="AY18">
        <v>22</v>
      </c>
      <c r="BA18" s="6" t="s">
        <v>55</v>
      </c>
    </row>
    <row r="19" spans="1:53" x14ac:dyDescent="0.25">
      <c r="A19" s="6" t="s">
        <v>56</v>
      </c>
      <c r="B19" s="2">
        <v>15</v>
      </c>
      <c r="C19" s="2">
        <v>17</v>
      </c>
      <c r="D19" s="2">
        <v>16</v>
      </c>
      <c r="E19" s="2">
        <v>18</v>
      </c>
      <c r="F19" s="2">
        <v>18</v>
      </c>
      <c r="G19" s="2">
        <v>21</v>
      </c>
      <c r="H19" s="2">
        <v>18</v>
      </c>
      <c r="I19" s="2">
        <v>19</v>
      </c>
      <c r="J19" s="36"/>
      <c r="K19" s="36"/>
      <c r="L19" s="36"/>
      <c r="M19" s="2">
        <v>20</v>
      </c>
      <c r="N19" s="2">
        <v>20</v>
      </c>
      <c r="O19" s="2">
        <v>21</v>
      </c>
      <c r="P19" s="2">
        <v>20</v>
      </c>
      <c r="Q19" s="2">
        <v>18</v>
      </c>
      <c r="R19" s="2">
        <v>17</v>
      </c>
      <c r="S19" s="2">
        <v>19</v>
      </c>
      <c r="T19" s="2">
        <v>21</v>
      </c>
      <c r="U19" s="36"/>
      <c r="V19" s="36"/>
      <c r="W19" s="2">
        <v>21</v>
      </c>
      <c r="X19" s="2">
        <v>21</v>
      </c>
      <c r="Y19" s="2">
        <v>23</v>
      </c>
      <c r="Z19" s="2">
        <v>23</v>
      </c>
      <c r="AA19" s="2">
        <v>23</v>
      </c>
      <c r="AB19" s="2">
        <v>23</v>
      </c>
      <c r="AC19" s="2">
        <v>21</v>
      </c>
      <c r="AD19" s="2">
        <v>26</v>
      </c>
      <c r="AE19" s="24">
        <v>23</v>
      </c>
      <c r="AF19" s="24">
        <v>24</v>
      </c>
      <c r="AG19" s="24">
        <v>26</v>
      </c>
      <c r="AH19" s="37"/>
      <c r="AI19" s="37"/>
      <c r="AJ19" s="24">
        <v>29</v>
      </c>
      <c r="AK19">
        <v>25</v>
      </c>
      <c r="AL19">
        <v>27</v>
      </c>
      <c r="AM19">
        <v>26</v>
      </c>
      <c r="AN19">
        <v>28</v>
      </c>
      <c r="AO19">
        <v>30</v>
      </c>
      <c r="AP19">
        <v>27</v>
      </c>
      <c r="AQ19">
        <v>26</v>
      </c>
      <c r="AR19">
        <v>28</v>
      </c>
      <c r="AS19">
        <v>24</v>
      </c>
      <c r="AT19">
        <v>23</v>
      </c>
      <c r="AU19" s="37"/>
      <c r="AV19" s="37"/>
      <c r="AW19">
        <v>22</v>
      </c>
      <c r="AX19">
        <v>22</v>
      </c>
      <c r="AY19">
        <v>20</v>
      </c>
      <c r="BA19" s="6" t="s">
        <v>56</v>
      </c>
    </row>
    <row r="20" spans="1:53" x14ac:dyDescent="0.25">
      <c r="A20" s="6" t="s">
        <v>57</v>
      </c>
      <c r="B20" s="2">
        <v>15</v>
      </c>
      <c r="C20" s="2">
        <v>18</v>
      </c>
      <c r="D20" s="2">
        <v>16</v>
      </c>
      <c r="E20" s="2">
        <v>19</v>
      </c>
      <c r="F20" s="2">
        <v>18</v>
      </c>
      <c r="G20" s="2">
        <v>17</v>
      </c>
      <c r="H20" s="2">
        <v>18</v>
      </c>
      <c r="I20" s="2">
        <v>19</v>
      </c>
      <c r="J20" s="36"/>
      <c r="K20" s="36"/>
      <c r="L20" s="36"/>
      <c r="M20" s="2">
        <v>20</v>
      </c>
      <c r="N20" s="2">
        <v>21</v>
      </c>
      <c r="O20" s="2">
        <v>20</v>
      </c>
      <c r="P20" s="2">
        <v>20</v>
      </c>
      <c r="Q20" s="2">
        <v>18</v>
      </c>
      <c r="R20" s="2">
        <v>17</v>
      </c>
      <c r="S20" s="2">
        <v>20</v>
      </c>
      <c r="T20" s="2">
        <v>21</v>
      </c>
      <c r="U20" s="36"/>
      <c r="V20" s="36"/>
      <c r="W20" s="2">
        <v>20</v>
      </c>
      <c r="X20" s="2">
        <v>20</v>
      </c>
      <c r="Y20" s="2">
        <v>21</v>
      </c>
      <c r="Z20" s="2">
        <v>22</v>
      </c>
      <c r="AA20" s="2">
        <v>22</v>
      </c>
      <c r="AB20" s="2">
        <v>19</v>
      </c>
      <c r="AC20" s="2">
        <v>21</v>
      </c>
      <c r="AD20" s="2">
        <v>27</v>
      </c>
      <c r="AE20" s="24">
        <v>27</v>
      </c>
      <c r="AF20" s="24">
        <v>28</v>
      </c>
      <c r="AG20" s="24">
        <v>30</v>
      </c>
      <c r="AH20" s="37"/>
      <c r="AI20" s="37"/>
      <c r="AJ20" s="24">
        <v>34</v>
      </c>
      <c r="AK20">
        <v>24</v>
      </c>
      <c r="AL20">
        <v>26</v>
      </c>
      <c r="AM20">
        <v>30</v>
      </c>
      <c r="AN20">
        <v>24</v>
      </c>
      <c r="AO20">
        <v>35</v>
      </c>
      <c r="AP20">
        <v>26</v>
      </c>
      <c r="AQ20">
        <v>26</v>
      </c>
      <c r="AR20">
        <v>32</v>
      </c>
      <c r="AS20">
        <v>29</v>
      </c>
      <c r="AT20">
        <v>23</v>
      </c>
      <c r="AU20" s="37"/>
      <c r="AV20" s="37"/>
      <c r="AW20">
        <v>21</v>
      </c>
      <c r="AX20">
        <v>21</v>
      </c>
      <c r="AY20">
        <v>19</v>
      </c>
      <c r="BA20" s="6" t="s">
        <v>57</v>
      </c>
    </row>
    <row r="21" spans="1:53" x14ac:dyDescent="0.25">
      <c r="A21" s="6" t="s">
        <v>58</v>
      </c>
      <c r="B21" s="2">
        <v>17</v>
      </c>
      <c r="C21" s="2">
        <v>22</v>
      </c>
      <c r="D21" s="2">
        <v>18</v>
      </c>
      <c r="E21" s="2">
        <v>21</v>
      </c>
      <c r="F21" s="2">
        <v>20</v>
      </c>
      <c r="G21" s="2">
        <v>21</v>
      </c>
      <c r="H21" s="2">
        <v>20</v>
      </c>
      <c r="I21" s="2">
        <v>21</v>
      </c>
      <c r="J21" s="36"/>
      <c r="K21" s="36"/>
      <c r="L21" s="36"/>
      <c r="M21" s="2">
        <v>20</v>
      </c>
      <c r="N21" s="2">
        <v>25</v>
      </c>
      <c r="O21" s="2">
        <v>21</v>
      </c>
      <c r="P21" s="2">
        <v>22</v>
      </c>
      <c r="Q21" s="2">
        <v>20</v>
      </c>
      <c r="R21" s="2">
        <v>19</v>
      </c>
      <c r="S21" s="2">
        <v>22</v>
      </c>
      <c r="T21" s="2">
        <v>21</v>
      </c>
      <c r="U21" s="36"/>
      <c r="V21" s="36"/>
      <c r="W21" s="2">
        <v>23</v>
      </c>
      <c r="X21" s="2">
        <v>22</v>
      </c>
      <c r="Y21" s="2">
        <v>22</v>
      </c>
      <c r="Z21" s="2">
        <v>25</v>
      </c>
      <c r="AA21" s="2">
        <v>24</v>
      </c>
      <c r="AB21" s="2">
        <v>23</v>
      </c>
      <c r="AC21" s="2">
        <v>23</v>
      </c>
      <c r="AD21" s="2">
        <v>28</v>
      </c>
      <c r="AE21" s="24">
        <v>24</v>
      </c>
      <c r="AF21" s="24">
        <v>25</v>
      </c>
      <c r="AG21" s="24">
        <v>27</v>
      </c>
      <c r="AH21" s="37"/>
      <c r="AI21" s="37"/>
      <c r="AJ21" s="24">
        <v>31</v>
      </c>
      <c r="AK21">
        <v>26</v>
      </c>
      <c r="AL21">
        <v>28</v>
      </c>
      <c r="AM21">
        <v>27</v>
      </c>
      <c r="AN21">
        <v>28</v>
      </c>
      <c r="AO21">
        <v>32</v>
      </c>
      <c r="AP21">
        <v>29</v>
      </c>
      <c r="AQ21">
        <v>28</v>
      </c>
      <c r="AR21">
        <v>29</v>
      </c>
      <c r="AS21">
        <v>26</v>
      </c>
      <c r="AT21">
        <v>25</v>
      </c>
      <c r="AU21" s="37"/>
      <c r="AV21" s="37"/>
      <c r="AW21">
        <v>23</v>
      </c>
      <c r="AX21">
        <v>23</v>
      </c>
      <c r="AY21">
        <v>22</v>
      </c>
      <c r="BA21" s="6" t="s">
        <v>58</v>
      </c>
    </row>
    <row r="22" spans="1:53" x14ac:dyDescent="0.25">
      <c r="A22" s="6" t="s">
        <v>59</v>
      </c>
      <c r="B22" s="2">
        <v>16</v>
      </c>
      <c r="C22" s="2">
        <v>22</v>
      </c>
      <c r="D22" s="2">
        <v>17</v>
      </c>
      <c r="E22" s="2">
        <v>20</v>
      </c>
      <c r="F22" s="2">
        <v>19</v>
      </c>
      <c r="G22" s="2">
        <v>22</v>
      </c>
      <c r="H22" s="2">
        <v>16</v>
      </c>
      <c r="I22" s="2">
        <v>20</v>
      </c>
      <c r="J22" s="36"/>
      <c r="K22" s="36"/>
      <c r="L22" s="36"/>
      <c r="M22" s="2">
        <v>22</v>
      </c>
      <c r="N22" s="2">
        <v>25</v>
      </c>
      <c r="O22" s="2">
        <v>22</v>
      </c>
      <c r="P22" s="2">
        <v>21</v>
      </c>
      <c r="Q22" s="2">
        <v>19</v>
      </c>
      <c r="R22" s="2">
        <v>18</v>
      </c>
      <c r="S22" s="2">
        <v>21</v>
      </c>
      <c r="T22" s="2">
        <v>23</v>
      </c>
      <c r="U22" s="36"/>
      <c r="V22" s="36"/>
      <c r="W22" s="2">
        <v>23</v>
      </c>
      <c r="X22" s="2">
        <v>22</v>
      </c>
      <c r="Y22" s="2">
        <v>23</v>
      </c>
      <c r="Z22" s="2">
        <v>24</v>
      </c>
      <c r="AA22" s="2">
        <v>24</v>
      </c>
      <c r="AB22" s="2">
        <v>24</v>
      </c>
      <c r="AC22" s="2">
        <v>19</v>
      </c>
      <c r="AD22" s="2">
        <v>29</v>
      </c>
      <c r="AE22" s="24">
        <v>25</v>
      </c>
      <c r="AF22" s="24">
        <v>26</v>
      </c>
      <c r="AG22" s="24">
        <v>26</v>
      </c>
      <c r="AH22" s="37"/>
      <c r="AI22" s="37"/>
      <c r="AJ22" s="24">
        <v>30</v>
      </c>
      <c r="AK22">
        <v>26</v>
      </c>
      <c r="AL22">
        <v>28</v>
      </c>
      <c r="AM22">
        <v>28</v>
      </c>
      <c r="AN22">
        <v>29</v>
      </c>
      <c r="AO22">
        <v>31</v>
      </c>
      <c r="AP22">
        <v>29</v>
      </c>
      <c r="AQ22">
        <v>24</v>
      </c>
      <c r="AR22">
        <v>28</v>
      </c>
      <c r="AS22">
        <v>25</v>
      </c>
      <c r="AT22">
        <v>21</v>
      </c>
      <c r="AU22" s="37"/>
      <c r="AV22" s="37"/>
      <c r="AW22">
        <v>23</v>
      </c>
      <c r="AX22">
        <v>23</v>
      </c>
      <c r="AY22">
        <v>22</v>
      </c>
      <c r="BA22" s="6" t="s">
        <v>59</v>
      </c>
    </row>
    <row r="23" spans="1:53" x14ac:dyDescent="0.25">
      <c r="A23" s="6" t="s">
        <v>60</v>
      </c>
      <c r="B23" s="2">
        <v>17</v>
      </c>
      <c r="C23" s="2">
        <v>22</v>
      </c>
      <c r="D23" s="2">
        <v>18</v>
      </c>
      <c r="E23" s="2">
        <v>20</v>
      </c>
      <c r="F23" s="2">
        <v>20</v>
      </c>
      <c r="G23" s="2">
        <v>24</v>
      </c>
      <c r="H23" s="2">
        <v>20</v>
      </c>
      <c r="I23" s="2">
        <v>21</v>
      </c>
      <c r="J23" s="36"/>
      <c r="K23" s="36"/>
      <c r="L23" s="36"/>
      <c r="M23" s="2">
        <v>21</v>
      </c>
      <c r="N23" s="2">
        <v>25</v>
      </c>
      <c r="O23" s="2">
        <v>21</v>
      </c>
      <c r="P23" s="2">
        <v>22</v>
      </c>
      <c r="Q23" s="2">
        <v>20</v>
      </c>
      <c r="R23" s="2">
        <v>19</v>
      </c>
      <c r="S23" s="2">
        <v>21</v>
      </c>
      <c r="T23" s="2">
        <v>22</v>
      </c>
      <c r="U23" s="36"/>
      <c r="V23" s="36"/>
      <c r="W23" s="2">
        <v>25</v>
      </c>
      <c r="X23" s="2">
        <v>24</v>
      </c>
      <c r="Y23" s="2">
        <v>25</v>
      </c>
      <c r="Z23" s="2">
        <v>26</v>
      </c>
      <c r="AA23" s="2">
        <v>25</v>
      </c>
      <c r="AB23" s="2">
        <v>26</v>
      </c>
      <c r="AC23" s="2">
        <v>23</v>
      </c>
      <c r="AD23" s="2">
        <v>28</v>
      </c>
      <c r="AE23" s="24">
        <v>24</v>
      </c>
      <c r="AF23" s="24">
        <v>25</v>
      </c>
      <c r="AG23" s="24">
        <v>25</v>
      </c>
      <c r="AH23" s="37"/>
      <c r="AI23" s="37"/>
      <c r="AJ23" s="24">
        <v>29</v>
      </c>
      <c r="AK23">
        <v>28</v>
      </c>
      <c r="AL23">
        <v>29</v>
      </c>
      <c r="AM23">
        <v>27</v>
      </c>
      <c r="AN23">
        <v>31</v>
      </c>
      <c r="AO23">
        <v>30</v>
      </c>
      <c r="AP23">
        <v>31</v>
      </c>
      <c r="AQ23">
        <v>28</v>
      </c>
      <c r="AR23">
        <v>27</v>
      </c>
      <c r="AS23">
        <v>24</v>
      </c>
      <c r="AT23">
        <v>25</v>
      </c>
      <c r="AU23" s="37"/>
      <c r="AV23" s="37"/>
      <c r="AW23">
        <v>25</v>
      </c>
      <c r="AX23">
        <v>24</v>
      </c>
      <c r="AY23">
        <v>24</v>
      </c>
      <c r="BA23" s="6" t="s">
        <v>60</v>
      </c>
    </row>
    <row r="24" spans="1:53" x14ac:dyDescent="0.25">
      <c r="A24" s="6" t="s">
        <v>61</v>
      </c>
      <c r="B24" s="2">
        <v>15</v>
      </c>
      <c r="C24" s="2">
        <v>21</v>
      </c>
      <c r="D24" s="2">
        <v>16</v>
      </c>
      <c r="E24" s="2">
        <v>19</v>
      </c>
      <c r="F24" s="2">
        <v>18</v>
      </c>
      <c r="G24" s="2">
        <v>20</v>
      </c>
      <c r="H24" s="2">
        <v>20</v>
      </c>
      <c r="I24" s="2">
        <v>19</v>
      </c>
      <c r="J24" s="36"/>
      <c r="K24" s="36"/>
      <c r="L24" s="36"/>
      <c r="M24" s="2">
        <v>21</v>
      </c>
      <c r="N24" s="2">
        <v>24</v>
      </c>
      <c r="O24" s="2">
        <v>25</v>
      </c>
      <c r="P24" s="2">
        <v>20</v>
      </c>
      <c r="Q24" s="2">
        <v>18</v>
      </c>
      <c r="R24" s="2">
        <v>17</v>
      </c>
      <c r="S24" s="2">
        <v>20</v>
      </c>
      <c r="T24" s="2">
        <v>22</v>
      </c>
      <c r="U24" s="36"/>
      <c r="V24" s="36"/>
      <c r="W24" s="2">
        <v>22</v>
      </c>
      <c r="X24" s="2">
        <v>23</v>
      </c>
      <c r="Y24" s="2">
        <v>23</v>
      </c>
      <c r="Z24" s="2">
        <v>24</v>
      </c>
      <c r="AA24" s="2">
        <v>24</v>
      </c>
      <c r="AB24" s="2">
        <v>22</v>
      </c>
      <c r="AC24" s="2">
        <v>23</v>
      </c>
      <c r="AD24" s="2">
        <v>28</v>
      </c>
      <c r="AE24" s="24">
        <v>24</v>
      </c>
      <c r="AF24" s="24">
        <v>25</v>
      </c>
      <c r="AG24" s="24">
        <v>25</v>
      </c>
      <c r="AH24" s="37"/>
      <c r="AI24" s="37"/>
      <c r="AJ24" s="24">
        <v>29</v>
      </c>
      <c r="AK24">
        <v>27</v>
      </c>
      <c r="AL24">
        <v>28</v>
      </c>
      <c r="AM24">
        <v>27</v>
      </c>
      <c r="AN24">
        <v>27</v>
      </c>
      <c r="AO24">
        <v>30</v>
      </c>
      <c r="AP24">
        <v>28</v>
      </c>
      <c r="AQ24">
        <v>28</v>
      </c>
      <c r="AR24">
        <v>27</v>
      </c>
      <c r="AS24">
        <v>24</v>
      </c>
      <c r="AT24">
        <v>25</v>
      </c>
      <c r="AU24" s="37"/>
      <c r="AV24" s="37"/>
      <c r="AW24">
        <v>24</v>
      </c>
      <c r="AX24">
        <v>23</v>
      </c>
      <c r="AY24">
        <v>21</v>
      </c>
      <c r="BA24" s="6" t="s">
        <v>61</v>
      </c>
    </row>
    <row r="25" spans="1:53" x14ac:dyDescent="0.25">
      <c r="A25" s="6" t="s">
        <v>62</v>
      </c>
      <c r="B25" s="2">
        <v>19</v>
      </c>
      <c r="C25" s="2">
        <v>23</v>
      </c>
      <c r="D25" s="2">
        <v>20</v>
      </c>
      <c r="E25" s="2">
        <v>16</v>
      </c>
      <c r="F25" s="2">
        <v>22</v>
      </c>
      <c r="G25" s="2">
        <v>27</v>
      </c>
      <c r="H25" s="2">
        <v>24</v>
      </c>
      <c r="I25" s="2">
        <v>23</v>
      </c>
      <c r="J25" s="36"/>
      <c r="K25" s="36"/>
      <c r="L25" s="36"/>
      <c r="M25" s="2">
        <v>23</v>
      </c>
      <c r="N25" s="2">
        <v>26</v>
      </c>
      <c r="O25" s="2">
        <v>22</v>
      </c>
      <c r="P25" s="2">
        <v>24</v>
      </c>
      <c r="Q25" s="2">
        <v>22</v>
      </c>
      <c r="R25" s="2">
        <v>21</v>
      </c>
      <c r="S25" s="2">
        <v>17</v>
      </c>
      <c r="T25" s="2">
        <v>24</v>
      </c>
      <c r="U25" s="36"/>
      <c r="V25" s="36"/>
      <c r="W25" s="2">
        <v>28</v>
      </c>
      <c r="X25" s="2">
        <v>29</v>
      </c>
      <c r="Y25" s="2">
        <v>26</v>
      </c>
      <c r="Z25" s="2">
        <v>30</v>
      </c>
      <c r="AA25" s="2">
        <v>28</v>
      </c>
      <c r="AB25" s="2">
        <v>29</v>
      </c>
      <c r="AC25" s="2">
        <v>27</v>
      </c>
      <c r="AD25" s="2">
        <v>33</v>
      </c>
      <c r="AE25" s="24">
        <v>30</v>
      </c>
      <c r="AF25" s="24">
        <v>31</v>
      </c>
      <c r="AG25" s="24">
        <v>32</v>
      </c>
      <c r="AH25" s="37"/>
      <c r="AI25" s="37"/>
      <c r="AJ25" s="24">
        <v>29</v>
      </c>
      <c r="AK25">
        <v>33</v>
      </c>
      <c r="AL25">
        <v>32</v>
      </c>
      <c r="AM25">
        <v>33</v>
      </c>
      <c r="AN25">
        <v>34</v>
      </c>
      <c r="AO25">
        <v>30</v>
      </c>
      <c r="AP25">
        <v>34</v>
      </c>
      <c r="AQ25">
        <v>32</v>
      </c>
      <c r="AR25">
        <v>34</v>
      </c>
      <c r="AS25">
        <v>24</v>
      </c>
      <c r="AT25">
        <v>29</v>
      </c>
      <c r="AU25" s="37"/>
      <c r="AV25" s="37"/>
      <c r="AW25">
        <v>30</v>
      </c>
      <c r="AX25">
        <v>27</v>
      </c>
      <c r="AY25">
        <v>27</v>
      </c>
      <c r="BA25" s="6" t="s">
        <v>62</v>
      </c>
    </row>
    <row r="26" spans="1:53" x14ac:dyDescent="0.25">
      <c r="A26" s="6" t="s">
        <v>63</v>
      </c>
      <c r="B26" s="2">
        <v>14</v>
      </c>
      <c r="C26" s="2">
        <v>20</v>
      </c>
      <c r="D26" s="2">
        <v>15</v>
      </c>
      <c r="E26" s="2">
        <v>19</v>
      </c>
      <c r="F26" s="2">
        <v>17</v>
      </c>
      <c r="G26" s="2">
        <v>18</v>
      </c>
      <c r="H26" s="2">
        <v>17</v>
      </c>
      <c r="I26" s="2">
        <v>18</v>
      </c>
      <c r="J26" s="36"/>
      <c r="K26" s="36"/>
      <c r="L26" s="36"/>
      <c r="M26" s="2">
        <v>22</v>
      </c>
      <c r="N26" s="2">
        <v>23</v>
      </c>
      <c r="O26" s="2">
        <v>18</v>
      </c>
      <c r="P26" s="2">
        <v>19</v>
      </c>
      <c r="Q26" s="2">
        <v>17</v>
      </c>
      <c r="R26" s="2">
        <v>16</v>
      </c>
      <c r="S26" s="2">
        <v>20</v>
      </c>
      <c r="T26" s="2">
        <v>23</v>
      </c>
      <c r="U26" s="36"/>
      <c r="V26" s="36"/>
      <c r="W26" s="2">
        <v>21</v>
      </c>
      <c r="X26" s="2">
        <v>22</v>
      </c>
      <c r="Y26" s="2">
        <v>21</v>
      </c>
      <c r="Z26" s="2">
        <v>22</v>
      </c>
      <c r="AA26" s="2">
        <v>22</v>
      </c>
      <c r="AB26" s="2">
        <v>20</v>
      </c>
      <c r="AC26" s="2">
        <v>20</v>
      </c>
      <c r="AD26" s="2">
        <v>26</v>
      </c>
      <c r="AE26" s="24">
        <v>23</v>
      </c>
      <c r="AF26" s="24">
        <v>23</v>
      </c>
      <c r="AG26" s="24">
        <v>24</v>
      </c>
      <c r="AH26" s="37"/>
      <c r="AI26" s="37"/>
      <c r="AJ26" s="24">
        <v>26</v>
      </c>
      <c r="AK26">
        <v>26</v>
      </c>
      <c r="AL26">
        <v>26</v>
      </c>
      <c r="AM26">
        <v>26</v>
      </c>
      <c r="AN26">
        <v>25</v>
      </c>
      <c r="AO26">
        <v>27</v>
      </c>
      <c r="AP26">
        <v>27</v>
      </c>
      <c r="AQ26">
        <v>25</v>
      </c>
      <c r="AR26">
        <v>26</v>
      </c>
      <c r="AS26" s="38" t="s">
        <v>28</v>
      </c>
      <c r="AT26" s="38" t="s">
        <v>28</v>
      </c>
      <c r="AU26" s="38"/>
      <c r="AV26" s="38"/>
      <c r="AW26" s="38" t="s">
        <v>28</v>
      </c>
      <c r="AX26" s="38" t="s">
        <v>28</v>
      </c>
      <c r="AY26" s="38" t="s">
        <v>28</v>
      </c>
      <c r="BA26" s="6" t="s">
        <v>63</v>
      </c>
    </row>
    <row r="27" spans="1:53" x14ac:dyDescent="0.25">
      <c r="A27" s="6" t="s">
        <v>64</v>
      </c>
      <c r="B27" s="2">
        <v>16</v>
      </c>
      <c r="C27" s="2">
        <v>21</v>
      </c>
      <c r="D27" s="2">
        <v>17</v>
      </c>
      <c r="E27" s="2">
        <v>18</v>
      </c>
      <c r="F27" s="2">
        <v>19</v>
      </c>
      <c r="G27" s="2">
        <v>23</v>
      </c>
      <c r="H27" s="2">
        <v>21</v>
      </c>
      <c r="I27" s="2">
        <v>20</v>
      </c>
      <c r="J27" s="36"/>
      <c r="K27" s="36"/>
      <c r="L27" s="36"/>
      <c r="M27" s="2">
        <v>21</v>
      </c>
      <c r="N27" s="2">
        <v>24</v>
      </c>
      <c r="O27" s="2">
        <v>21</v>
      </c>
      <c r="P27" s="2">
        <v>21</v>
      </c>
      <c r="Q27" s="2">
        <v>19</v>
      </c>
      <c r="R27" s="2">
        <v>18</v>
      </c>
      <c r="S27" s="2">
        <v>19</v>
      </c>
      <c r="T27" s="2">
        <v>22</v>
      </c>
      <c r="U27" s="36"/>
      <c r="V27" s="36"/>
      <c r="W27" s="2">
        <v>24</v>
      </c>
      <c r="X27" s="2">
        <v>23</v>
      </c>
      <c r="Y27" s="2">
        <v>23</v>
      </c>
      <c r="Z27" s="2">
        <v>26</v>
      </c>
      <c r="AA27" s="2">
        <v>25</v>
      </c>
      <c r="AB27" s="2">
        <v>25</v>
      </c>
      <c r="AC27" s="2">
        <v>24</v>
      </c>
      <c r="AD27" s="2">
        <v>28</v>
      </c>
      <c r="AE27" s="24">
        <v>26</v>
      </c>
      <c r="AF27" s="24">
        <v>25</v>
      </c>
      <c r="AG27" s="24">
        <v>25</v>
      </c>
      <c r="AH27" s="37"/>
      <c r="AI27" s="37"/>
      <c r="AJ27" s="24">
        <v>27</v>
      </c>
      <c r="AK27">
        <v>27</v>
      </c>
      <c r="AL27">
        <v>29</v>
      </c>
      <c r="AM27">
        <v>29</v>
      </c>
      <c r="AN27">
        <v>30</v>
      </c>
      <c r="AO27">
        <v>28</v>
      </c>
      <c r="AP27">
        <v>30</v>
      </c>
      <c r="AQ27">
        <v>29</v>
      </c>
      <c r="AR27">
        <v>27</v>
      </c>
      <c r="AS27">
        <v>22</v>
      </c>
      <c r="AT27">
        <v>26</v>
      </c>
      <c r="AU27" s="37"/>
      <c r="AV27" s="37"/>
      <c r="AW27">
        <v>24</v>
      </c>
      <c r="AX27">
        <v>24</v>
      </c>
      <c r="AY27">
        <v>23</v>
      </c>
      <c r="BA27" s="6" t="s">
        <v>64</v>
      </c>
    </row>
    <row r="29" spans="1:53" x14ac:dyDescent="0.25">
      <c r="A29" s="39" t="s">
        <v>65</v>
      </c>
      <c r="B29">
        <f>AVERAGE(B3:B27)*12.8*0.239005736</f>
        <v>47.969407238144001</v>
      </c>
      <c r="C29">
        <f t="shared" ref="C29:AY29" si="0">AVERAGE(C3:C27)*12.8*0.239005736</f>
        <v>54.822179700736008</v>
      </c>
      <c r="D29">
        <f t="shared" si="0"/>
        <v>51.028680658944005</v>
      </c>
      <c r="E29">
        <f t="shared" si="0"/>
        <v>57.39196937420801</v>
      </c>
      <c r="F29">
        <f t="shared" si="0"/>
        <v>57.147227500544005</v>
      </c>
      <c r="G29">
        <f t="shared" si="0"/>
        <v>61.552581226496002</v>
      </c>
      <c r="H29">
        <f t="shared" si="0"/>
        <v>57.514340311040002</v>
      </c>
      <c r="I29">
        <f t="shared" si="0"/>
        <v>60.206500921343995</v>
      </c>
      <c r="J29" t="e">
        <f t="shared" si="0"/>
        <v>#DIV/0!</v>
      </c>
      <c r="K29" t="e">
        <f t="shared" si="0"/>
        <v>#DIV/0!</v>
      </c>
      <c r="L29" t="e">
        <f t="shared" si="0"/>
        <v>#DIV/0!</v>
      </c>
      <c r="M29">
        <f t="shared" si="0"/>
        <v>62.286806847488002</v>
      </c>
      <c r="N29">
        <f t="shared" si="0"/>
        <v>63.999999963135998</v>
      </c>
      <c r="O29">
        <f t="shared" si="0"/>
        <v>62.286806847488002</v>
      </c>
      <c r="P29">
        <f t="shared" si="0"/>
        <v>63.265774342143999</v>
      </c>
      <c r="Q29">
        <f t="shared" si="0"/>
        <v>57.147227500544005</v>
      </c>
      <c r="R29">
        <f t="shared" si="0"/>
        <v>54.087954079744001</v>
      </c>
      <c r="S29">
        <f t="shared" si="0"/>
        <v>60.451242795008007</v>
      </c>
      <c r="T29">
        <f t="shared" si="0"/>
        <v>65.346080268288006</v>
      </c>
      <c r="U29" t="e">
        <f t="shared" si="0"/>
        <v>#DIV/0!</v>
      </c>
      <c r="V29" t="e">
        <f t="shared" si="0"/>
        <v>#DIV/0!</v>
      </c>
      <c r="W29">
        <f t="shared" si="0"/>
        <v>68.038240878591992</v>
      </c>
      <c r="X29">
        <f t="shared" si="0"/>
        <v>65.957934952447999</v>
      </c>
      <c r="Y29">
        <f t="shared" si="0"/>
        <v>68.405353689088003</v>
      </c>
      <c r="Z29">
        <f t="shared" si="0"/>
        <v>70.240917741568012</v>
      </c>
      <c r="AA29">
        <f t="shared" si="0"/>
        <v>70.240917741568012</v>
      </c>
      <c r="AB29">
        <f t="shared" si="0"/>
        <v>67.67112806809601</v>
      </c>
      <c r="AC29">
        <f t="shared" si="0"/>
        <v>66.692160573440006</v>
      </c>
      <c r="AD29">
        <f t="shared" si="0"/>
        <v>76.848948330496015</v>
      </c>
      <c r="AE29">
        <f t="shared" si="0"/>
        <v>72.198852730880006</v>
      </c>
      <c r="AF29">
        <f t="shared" si="0"/>
        <v>74.768642404352008</v>
      </c>
      <c r="AG29">
        <f t="shared" si="0"/>
        <v>79.418738003968002</v>
      </c>
      <c r="AH29" t="e">
        <f t="shared" si="0"/>
        <v>#DIV/0!</v>
      </c>
      <c r="AI29" t="e">
        <f t="shared" si="0"/>
        <v>#DIV/0!</v>
      </c>
      <c r="AJ29">
        <f t="shared" si="0"/>
        <v>90.432122318848002</v>
      </c>
      <c r="AK29">
        <f t="shared" si="0"/>
        <v>78.07797817433044</v>
      </c>
      <c r="AL29">
        <f t="shared" si="0"/>
        <v>82.467370473739123</v>
      </c>
      <c r="AM29">
        <f t="shared" si="0"/>
        <v>81.935322922295668</v>
      </c>
      <c r="AN29">
        <f t="shared" si="0"/>
        <v>82.733394249460886</v>
      </c>
      <c r="AO29">
        <f t="shared" si="0"/>
        <v>93.773380941913032</v>
      </c>
      <c r="AP29">
        <f t="shared" si="0"/>
        <v>86.723750885286975</v>
      </c>
      <c r="AQ29">
        <f t="shared" si="0"/>
        <v>81.403275370852185</v>
      </c>
      <c r="AR29">
        <f t="shared" si="0"/>
        <v>85.925679558121743</v>
      </c>
      <c r="AS29">
        <f t="shared" si="0"/>
        <v>75.925603988945454</v>
      </c>
      <c r="AT29">
        <f t="shared" si="0"/>
        <v>72.449156919854559</v>
      </c>
      <c r="AU29" t="e">
        <f t="shared" si="0"/>
        <v>#DIV/0!</v>
      </c>
      <c r="AV29" t="e">
        <f t="shared" si="0"/>
        <v>#DIV/0!</v>
      </c>
      <c r="AW29">
        <f t="shared" si="0"/>
        <v>68.833651967999998</v>
      </c>
      <c r="AX29">
        <f t="shared" si="0"/>
        <v>67.3040152576</v>
      </c>
      <c r="AY29">
        <f t="shared" si="0"/>
        <v>65.496262781672726</v>
      </c>
    </row>
    <row r="30" spans="1:53" x14ac:dyDescent="0.25">
      <c r="A30" s="39" t="s">
        <v>66</v>
      </c>
      <c r="B30">
        <f t="shared" ref="B30:P30" si="1">AVERAGE(B3:B27)*0.222</f>
        <v>3.4809600000000001</v>
      </c>
      <c r="C30">
        <f t="shared" si="1"/>
        <v>3.9782400000000004</v>
      </c>
      <c r="D30">
        <f t="shared" si="1"/>
        <v>3.70296</v>
      </c>
      <c r="E30">
        <f t="shared" si="1"/>
        <v>4.16472</v>
      </c>
      <c r="F30">
        <f t="shared" si="1"/>
        <v>4.14696</v>
      </c>
      <c r="G30">
        <f t="shared" si="1"/>
        <v>4.4666399999999999</v>
      </c>
      <c r="H30">
        <f t="shared" si="1"/>
        <v>4.1736000000000004</v>
      </c>
      <c r="I30">
        <f t="shared" si="1"/>
        <v>4.3689600000000004</v>
      </c>
      <c r="J30" t="e">
        <f t="shared" si="1"/>
        <v>#DIV/0!</v>
      </c>
      <c r="K30" t="e">
        <f t="shared" si="1"/>
        <v>#DIV/0!</v>
      </c>
      <c r="L30" t="e">
        <f t="shared" si="1"/>
        <v>#DIV/0!</v>
      </c>
      <c r="M30">
        <f t="shared" si="1"/>
        <v>4.5199199999999999</v>
      </c>
      <c r="N30">
        <f t="shared" si="1"/>
        <v>4.6442400000000008</v>
      </c>
      <c r="O30">
        <f t="shared" si="1"/>
        <v>4.5199199999999999</v>
      </c>
      <c r="P30">
        <f t="shared" si="1"/>
        <v>4.5909599999999999</v>
      </c>
      <c r="Q30">
        <f>AVERAGE(Q3:Q27)*0.222</f>
        <v>4.14696</v>
      </c>
      <c r="R30">
        <f t="shared" ref="R30:AY30" si="2">AVERAGE(R3:R27)*0.222</f>
        <v>3.92496</v>
      </c>
      <c r="S30">
        <f t="shared" si="2"/>
        <v>4.3867200000000004</v>
      </c>
      <c r="T30">
        <f t="shared" si="2"/>
        <v>4.7419200000000004</v>
      </c>
      <c r="U30" t="e">
        <f t="shared" si="2"/>
        <v>#DIV/0!</v>
      </c>
      <c r="V30" t="e">
        <f t="shared" si="2"/>
        <v>#DIV/0!</v>
      </c>
      <c r="W30">
        <f t="shared" si="2"/>
        <v>4.9372799999999994</v>
      </c>
      <c r="X30">
        <f t="shared" si="2"/>
        <v>4.7863199999999999</v>
      </c>
      <c r="Y30">
        <f t="shared" si="2"/>
        <v>4.9639199999999999</v>
      </c>
      <c r="Z30">
        <f t="shared" si="2"/>
        <v>5.0971200000000003</v>
      </c>
      <c r="AA30">
        <f t="shared" si="2"/>
        <v>5.0971200000000003</v>
      </c>
      <c r="AB30">
        <f t="shared" si="2"/>
        <v>4.9106399999999999</v>
      </c>
      <c r="AC30">
        <f t="shared" si="2"/>
        <v>4.8395999999999999</v>
      </c>
      <c r="AD30">
        <f t="shared" si="2"/>
        <v>5.5766400000000003</v>
      </c>
      <c r="AE30">
        <f t="shared" si="2"/>
        <v>5.2392000000000003</v>
      </c>
      <c r="AF30">
        <f t="shared" si="2"/>
        <v>5.4256800000000007</v>
      </c>
      <c r="AG30">
        <f t="shared" si="2"/>
        <v>5.7631200000000007</v>
      </c>
      <c r="AH30" t="e">
        <f t="shared" si="2"/>
        <v>#DIV/0!</v>
      </c>
      <c r="AI30" t="e">
        <f t="shared" si="2"/>
        <v>#DIV/0!</v>
      </c>
      <c r="AJ30">
        <f t="shared" si="2"/>
        <v>6.5623199999999997</v>
      </c>
      <c r="AK30">
        <f t="shared" si="2"/>
        <v>5.6658260869565211</v>
      </c>
      <c r="AL30">
        <f t="shared" si="2"/>
        <v>5.9843478260869567</v>
      </c>
      <c r="AM30">
        <f t="shared" si="2"/>
        <v>5.9457391304347826</v>
      </c>
      <c r="AN30">
        <f t="shared" si="2"/>
        <v>6.0036521739130437</v>
      </c>
      <c r="AO30">
        <f t="shared" si="2"/>
        <v>6.8047826086956515</v>
      </c>
      <c r="AP30">
        <f t="shared" si="2"/>
        <v>6.2932173913043483</v>
      </c>
      <c r="AQ30">
        <f t="shared" si="2"/>
        <v>5.9071304347826086</v>
      </c>
      <c r="AR30">
        <f t="shared" si="2"/>
        <v>6.2353043478260863</v>
      </c>
      <c r="AS30">
        <f t="shared" si="2"/>
        <v>5.5096363636363632</v>
      </c>
      <c r="AT30">
        <f t="shared" si="2"/>
        <v>5.2573636363636371</v>
      </c>
      <c r="AU30" t="e">
        <f t="shared" si="2"/>
        <v>#DIV/0!</v>
      </c>
      <c r="AV30" t="e">
        <f t="shared" si="2"/>
        <v>#DIV/0!</v>
      </c>
      <c r="AW30">
        <f t="shared" si="2"/>
        <v>4.9950000000000001</v>
      </c>
      <c r="AX30">
        <f t="shared" si="2"/>
        <v>4.8840000000000003</v>
      </c>
      <c r="AY30">
        <f t="shared" si="2"/>
        <v>4.7528181818181823</v>
      </c>
    </row>
    <row r="31" spans="1:53" x14ac:dyDescent="0.25">
      <c r="A31" s="39" t="s">
        <v>67</v>
      </c>
      <c r="B31">
        <f>AVERAGE(B3:B27)*0.03516</f>
        <v>0.55130879999999993</v>
      </c>
      <c r="C31">
        <f t="shared" ref="C31:AY31" si="3">AVERAGE(C3:C27)*0.03516</f>
        <v>0.63006720000000005</v>
      </c>
      <c r="D31">
        <f t="shared" si="3"/>
        <v>0.5864687999999999</v>
      </c>
      <c r="E31">
        <f t="shared" si="3"/>
        <v>0.65960160000000001</v>
      </c>
      <c r="F31">
        <f t="shared" si="3"/>
        <v>0.65678879999999995</v>
      </c>
      <c r="G31">
        <f t="shared" si="3"/>
        <v>0.70741920000000003</v>
      </c>
      <c r="H31">
        <f t="shared" si="3"/>
        <v>0.66100799999999993</v>
      </c>
      <c r="I31">
        <f t="shared" si="3"/>
        <v>0.69194879999999992</v>
      </c>
      <c r="J31" t="e">
        <f t="shared" si="3"/>
        <v>#DIV/0!</v>
      </c>
      <c r="K31" t="e">
        <f t="shared" si="3"/>
        <v>#DIV/0!</v>
      </c>
      <c r="L31" t="e">
        <f t="shared" si="3"/>
        <v>#DIV/0!</v>
      </c>
      <c r="M31">
        <f t="shared" si="3"/>
        <v>0.71585759999999987</v>
      </c>
      <c r="N31">
        <f t="shared" si="3"/>
        <v>0.73554719999999996</v>
      </c>
      <c r="O31">
        <f t="shared" si="3"/>
        <v>0.71585759999999987</v>
      </c>
      <c r="P31">
        <f t="shared" si="3"/>
        <v>0.72710879999999989</v>
      </c>
      <c r="Q31">
        <f t="shared" si="3"/>
        <v>0.65678879999999995</v>
      </c>
      <c r="R31">
        <f t="shared" si="3"/>
        <v>0.62162879999999998</v>
      </c>
      <c r="S31">
        <f t="shared" si="3"/>
        <v>0.69476159999999998</v>
      </c>
      <c r="T31">
        <f t="shared" si="3"/>
        <v>0.75101759999999995</v>
      </c>
      <c r="U31" t="e">
        <f t="shared" si="3"/>
        <v>#DIV/0!</v>
      </c>
      <c r="V31" t="e">
        <f t="shared" si="3"/>
        <v>#DIV/0!</v>
      </c>
      <c r="W31">
        <f t="shared" si="3"/>
        <v>0.78195839999999983</v>
      </c>
      <c r="X31">
        <f t="shared" si="3"/>
        <v>0.75804959999999988</v>
      </c>
      <c r="Y31">
        <f t="shared" si="3"/>
        <v>0.78617759999999992</v>
      </c>
      <c r="Z31">
        <f t="shared" si="3"/>
        <v>0.80727359999999992</v>
      </c>
      <c r="AA31">
        <f t="shared" si="3"/>
        <v>0.80727359999999992</v>
      </c>
      <c r="AB31">
        <f t="shared" si="3"/>
        <v>0.77773919999999996</v>
      </c>
      <c r="AC31">
        <f t="shared" si="3"/>
        <v>0.76648799999999995</v>
      </c>
      <c r="AD31">
        <f t="shared" si="3"/>
        <v>0.88321919999999998</v>
      </c>
      <c r="AE31">
        <f t="shared" si="3"/>
        <v>0.82977599999999996</v>
      </c>
      <c r="AF31">
        <f t="shared" si="3"/>
        <v>0.85931039999999992</v>
      </c>
      <c r="AG31">
        <f t="shared" si="3"/>
        <v>0.91275359999999994</v>
      </c>
      <c r="AH31" t="e">
        <f t="shared" si="3"/>
        <v>#DIV/0!</v>
      </c>
      <c r="AI31" t="e">
        <f t="shared" si="3"/>
        <v>#DIV/0!</v>
      </c>
      <c r="AJ31">
        <f t="shared" si="3"/>
        <v>1.0393295999999999</v>
      </c>
      <c r="AK31">
        <f t="shared" si="3"/>
        <v>0.89734434782608685</v>
      </c>
      <c r="AL31">
        <f t="shared" si="3"/>
        <v>0.94779130434782599</v>
      </c>
      <c r="AM31">
        <f t="shared" si="3"/>
        <v>0.94167652173913041</v>
      </c>
      <c r="AN31">
        <f t="shared" si="3"/>
        <v>0.95084869565217389</v>
      </c>
      <c r="AO31">
        <f t="shared" si="3"/>
        <v>1.0777304347826084</v>
      </c>
      <c r="AP31">
        <f t="shared" si="3"/>
        <v>0.99670956521739129</v>
      </c>
      <c r="AQ31">
        <f t="shared" si="3"/>
        <v>0.93556173913043472</v>
      </c>
      <c r="AR31">
        <f t="shared" si="3"/>
        <v>0.9875373913043477</v>
      </c>
      <c r="AS31">
        <f t="shared" si="3"/>
        <v>0.87260727272727256</v>
      </c>
      <c r="AT31">
        <f t="shared" si="3"/>
        <v>0.83265272727272721</v>
      </c>
      <c r="AU31" t="e">
        <f t="shared" si="3"/>
        <v>#DIV/0!</v>
      </c>
      <c r="AV31" t="e">
        <f t="shared" si="3"/>
        <v>#DIV/0!</v>
      </c>
      <c r="AW31">
        <f t="shared" si="3"/>
        <v>0.79109999999999991</v>
      </c>
      <c r="AX31">
        <f t="shared" si="3"/>
        <v>0.77351999999999999</v>
      </c>
      <c r="AY31">
        <f t="shared" si="3"/>
        <v>0.75274363636363628</v>
      </c>
    </row>
    <row r="33" spans="1:53" s="35" customFormat="1" x14ac:dyDescent="0.25">
      <c r="A33" s="3" t="s">
        <v>27</v>
      </c>
      <c r="B33" s="3">
        <v>1</v>
      </c>
      <c r="C33" s="3">
        <v>2</v>
      </c>
      <c r="D33" s="3">
        <v>3</v>
      </c>
      <c r="E33" s="3">
        <v>4</v>
      </c>
      <c r="F33" s="3">
        <v>5</v>
      </c>
      <c r="G33" s="3">
        <v>6</v>
      </c>
      <c r="H33" s="3">
        <v>7</v>
      </c>
      <c r="I33" s="3">
        <v>8</v>
      </c>
      <c r="J33" s="33">
        <v>9</v>
      </c>
      <c r="K33" s="33">
        <v>10</v>
      </c>
      <c r="L33" s="33">
        <v>11</v>
      </c>
      <c r="M33" s="3">
        <v>12</v>
      </c>
      <c r="N33" s="3">
        <v>13</v>
      </c>
      <c r="O33" s="3">
        <v>14</v>
      </c>
      <c r="P33" s="3">
        <v>15</v>
      </c>
      <c r="Q33" s="3">
        <v>16</v>
      </c>
      <c r="R33" s="3">
        <v>17</v>
      </c>
      <c r="S33" s="3">
        <v>18</v>
      </c>
      <c r="T33" s="3">
        <v>19</v>
      </c>
      <c r="U33" s="33">
        <v>20</v>
      </c>
      <c r="V33" s="33">
        <v>21</v>
      </c>
      <c r="W33" s="3">
        <v>22</v>
      </c>
      <c r="X33" s="3">
        <v>23</v>
      </c>
      <c r="Y33" s="3">
        <v>24</v>
      </c>
      <c r="Z33" s="3">
        <v>25</v>
      </c>
      <c r="AA33" s="3">
        <v>26</v>
      </c>
      <c r="AB33" s="3">
        <v>27</v>
      </c>
      <c r="AC33" s="3">
        <v>28</v>
      </c>
      <c r="AD33" s="3">
        <v>29</v>
      </c>
      <c r="AE33" s="3">
        <v>30</v>
      </c>
      <c r="AF33" s="3">
        <v>31</v>
      </c>
      <c r="AG33" s="3">
        <v>32</v>
      </c>
      <c r="AH33" s="34">
        <v>33</v>
      </c>
      <c r="AI33" s="40">
        <v>34</v>
      </c>
      <c r="AJ33" s="41" t="s">
        <v>36</v>
      </c>
      <c r="AK33" s="3">
        <v>36</v>
      </c>
      <c r="AL33" s="3">
        <v>37</v>
      </c>
      <c r="AM33" s="3">
        <v>38</v>
      </c>
      <c r="AN33" s="3">
        <v>39</v>
      </c>
      <c r="AO33" s="3">
        <v>40</v>
      </c>
      <c r="AP33" s="3">
        <v>41</v>
      </c>
      <c r="AQ33" s="3">
        <v>42</v>
      </c>
      <c r="AR33" s="3">
        <v>43</v>
      </c>
      <c r="AS33" s="3">
        <v>44</v>
      </c>
      <c r="AT33" s="3">
        <v>45</v>
      </c>
      <c r="AU33" s="3">
        <v>46</v>
      </c>
      <c r="AV33" s="3">
        <v>47</v>
      </c>
      <c r="AW33" s="3">
        <v>48</v>
      </c>
      <c r="AX33" s="3">
        <v>49</v>
      </c>
      <c r="AY33" s="3">
        <v>50</v>
      </c>
      <c r="BA33" s="3" t="s">
        <v>27</v>
      </c>
    </row>
    <row r="34" spans="1:53" x14ac:dyDescent="0.25">
      <c r="A34" s="6" t="s">
        <v>68</v>
      </c>
      <c r="B34" s="2">
        <v>9</v>
      </c>
      <c r="C34" s="2">
        <v>9</v>
      </c>
      <c r="D34" s="2">
        <v>8</v>
      </c>
      <c r="E34" s="2">
        <v>9</v>
      </c>
      <c r="F34" s="2">
        <v>10</v>
      </c>
      <c r="G34" s="2">
        <v>10</v>
      </c>
      <c r="H34" s="2">
        <v>9</v>
      </c>
      <c r="I34" s="2">
        <v>9</v>
      </c>
      <c r="J34" s="42"/>
      <c r="K34" s="42"/>
      <c r="L34" s="42"/>
      <c r="M34" s="2">
        <v>12</v>
      </c>
      <c r="N34" s="2">
        <v>10</v>
      </c>
      <c r="O34" s="2">
        <v>11</v>
      </c>
      <c r="P34" s="2">
        <v>10</v>
      </c>
      <c r="Q34" s="2">
        <v>9</v>
      </c>
      <c r="R34" s="2">
        <v>10</v>
      </c>
      <c r="S34" s="2">
        <v>10</v>
      </c>
      <c r="T34" s="2">
        <v>10</v>
      </c>
      <c r="U34" s="42"/>
      <c r="V34" s="42"/>
      <c r="W34" s="2">
        <v>13</v>
      </c>
      <c r="X34" s="2">
        <v>11</v>
      </c>
      <c r="Y34" s="2">
        <v>10</v>
      </c>
      <c r="Z34" s="2">
        <v>10</v>
      </c>
      <c r="AA34" s="2">
        <v>10</v>
      </c>
      <c r="AB34" s="2">
        <v>10</v>
      </c>
      <c r="AC34" s="2">
        <v>10</v>
      </c>
      <c r="AD34" s="2">
        <v>11</v>
      </c>
      <c r="AE34" s="24">
        <v>12</v>
      </c>
      <c r="AF34" s="24">
        <v>13</v>
      </c>
      <c r="AG34" s="24">
        <v>12</v>
      </c>
      <c r="AH34" s="37"/>
      <c r="AI34" s="43"/>
      <c r="AJ34" s="11">
        <v>12</v>
      </c>
      <c r="AK34" s="24">
        <v>13</v>
      </c>
      <c r="AL34" s="24">
        <v>14</v>
      </c>
      <c r="AM34" s="24">
        <v>15</v>
      </c>
      <c r="AN34" s="24">
        <v>14</v>
      </c>
      <c r="AO34" s="24">
        <v>13</v>
      </c>
      <c r="AP34" s="24">
        <v>12</v>
      </c>
      <c r="AQ34">
        <v>11</v>
      </c>
      <c r="AR34">
        <v>12</v>
      </c>
      <c r="AS34">
        <v>13</v>
      </c>
      <c r="AT34">
        <v>13</v>
      </c>
      <c r="AU34" s="37"/>
      <c r="AV34" s="37"/>
      <c r="AW34">
        <v>16</v>
      </c>
      <c r="AX34">
        <f>AL34-2</f>
        <v>12</v>
      </c>
      <c r="AY34">
        <f>AQ34-1</f>
        <v>10</v>
      </c>
      <c r="BA34" s="6" t="s">
        <v>68</v>
      </c>
    </row>
    <row r="35" spans="1:53" x14ac:dyDescent="0.25">
      <c r="A35" s="6" t="s">
        <v>69</v>
      </c>
      <c r="B35" s="2">
        <v>8</v>
      </c>
      <c r="C35" s="2">
        <v>10</v>
      </c>
      <c r="D35" s="2">
        <v>12</v>
      </c>
      <c r="E35" s="2">
        <v>11</v>
      </c>
      <c r="F35" s="2">
        <v>9</v>
      </c>
      <c r="G35" s="2">
        <v>11</v>
      </c>
      <c r="H35" s="2">
        <v>10</v>
      </c>
      <c r="I35" s="2">
        <v>11</v>
      </c>
      <c r="J35" s="42"/>
      <c r="K35" s="42"/>
      <c r="L35" s="42"/>
      <c r="M35" s="2">
        <v>14</v>
      </c>
      <c r="N35" s="2">
        <v>14</v>
      </c>
      <c r="O35" s="2">
        <v>14</v>
      </c>
      <c r="P35" s="2">
        <v>12</v>
      </c>
      <c r="Q35" s="2">
        <v>10</v>
      </c>
      <c r="R35" s="2">
        <v>12</v>
      </c>
      <c r="S35" s="2">
        <v>11</v>
      </c>
      <c r="T35" s="2">
        <v>10</v>
      </c>
      <c r="U35" s="42"/>
      <c r="V35" s="42"/>
      <c r="W35" s="2">
        <v>13</v>
      </c>
      <c r="X35" s="2">
        <v>11</v>
      </c>
      <c r="Y35" s="2">
        <v>12</v>
      </c>
      <c r="Z35" s="2">
        <v>11</v>
      </c>
      <c r="AA35" s="2">
        <v>12</v>
      </c>
      <c r="AB35" s="2">
        <v>12</v>
      </c>
      <c r="AC35" s="2">
        <v>12</v>
      </c>
      <c r="AD35" s="2">
        <v>11</v>
      </c>
      <c r="AE35" s="24">
        <v>12</v>
      </c>
      <c r="AF35" s="24">
        <v>11</v>
      </c>
      <c r="AG35" s="24">
        <v>12</v>
      </c>
      <c r="AH35" s="37"/>
      <c r="AI35" s="43"/>
      <c r="AJ35" s="11">
        <v>12</v>
      </c>
      <c r="AK35" s="24">
        <v>13</v>
      </c>
      <c r="AL35" s="24">
        <v>14</v>
      </c>
      <c r="AM35" s="24">
        <v>15</v>
      </c>
      <c r="AN35" s="24">
        <v>14</v>
      </c>
      <c r="AO35" s="24">
        <v>13</v>
      </c>
      <c r="AP35" s="24">
        <v>12</v>
      </c>
      <c r="AQ35">
        <v>11</v>
      </c>
      <c r="AR35">
        <v>12</v>
      </c>
      <c r="AS35">
        <v>13</v>
      </c>
      <c r="AT35">
        <v>13</v>
      </c>
      <c r="AU35" s="37"/>
      <c r="AV35" s="37"/>
      <c r="AW35">
        <v>16</v>
      </c>
      <c r="AX35">
        <f t="shared" ref="AX35:AX58" si="4">AL35-2</f>
        <v>12</v>
      </c>
      <c r="AY35">
        <f t="shared" ref="AY35:AY58" si="5">AQ35-1</f>
        <v>10</v>
      </c>
      <c r="BA35" s="6" t="s">
        <v>69</v>
      </c>
    </row>
    <row r="36" spans="1:53" x14ac:dyDescent="0.25">
      <c r="A36" s="6" t="s">
        <v>70</v>
      </c>
      <c r="B36" s="2">
        <v>8</v>
      </c>
      <c r="C36" s="2">
        <v>8</v>
      </c>
      <c r="D36" s="2">
        <v>9</v>
      </c>
      <c r="E36" s="2">
        <v>10</v>
      </c>
      <c r="F36" s="2">
        <v>9</v>
      </c>
      <c r="G36" s="2">
        <v>10</v>
      </c>
      <c r="H36" s="2">
        <v>10</v>
      </c>
      <c r="I36" s="2">
        <v>10</v>
      </c>
      <c r="J36" s="42"/>
      <c r="K36" s="42"/>
      <c r="L36" s="42"/>
      <c r="M36" s="2">
        <v>13</v>
      </c>
      <c r="N36" s="2">
        <v>11</v>
      </c>
      <c r="O36" s="2">
        <v>12</v>
      </c>
      <c r="P36" s="2">
        <v>10</v>
      </c>
      <c r="Q36" s="2">
        <v>8</v>
      </c>
      <c r="R36" s="2">
        <v>11</v>
      </c>
      <c r="S36" s="2">
        <v>11</v>
      </c>
      <c r="T36" s="2">
        <v>10</v>
      </c>
      <c r="U36" s="42"/>
      <c r="V36" s="42"/>
      <c r="W36" s="2">
        <v>13</v>
      </c>
      <c r="X36" s="2">
        <v>11</v>
      </c>
      <c r="Y36" s="2">
        <v>10</v>
      </c>
      <c r="Z36" s="2">
        <v>10</v>
      </c>
      <c r="AA36" s="2">
        <v>11</v>
      </c>
      <c r="AB36" s="2">
        <v>11</v>
      </c>
      <c r="AC36" s="2">
        <v>11</v>
      </c>
      <c r="AD36" s="2">
        <v>11</v>
      </c>
      <c r="AE36" s="24">
        <v>11</v>
      </c>
      <c r="AF36" s="24">
        <v>10</v>
      </c>
      <c r="AG36" s="24">
        <v>11</v>
      </c>
      <c r="AH36" s="37"/>
      <c r="AI36" s="43"/>
      <c r="AJ36" s="11">
        <v>11</v>
      </c>
      <c r="AK36" s="24">
        <v>14</v>
      </c>
      <c r="AL36" s="24">
        <v>14</v>
      </c>
      <c r="AM36" s="24">
        <v>14</v>
      </c>
      <c r="AN36" s="24">
        <v>13</v>
      </c>
      <c r="AO36" s="24">
        <v>12</v>
      </c>
      <c r="AP36" s="24">
        <v>13</v>
      </c>
      <c r="AQ36">
        <v>10</v>
      </c>
      <c r="AR36">
        <v>11</v>
      </c>
      <c r="AS36">
        <v>12</v>
      </c>
      <c r="AT36">
        <v>14</v>
      </c>
      <c r="AU36" s="37"/>
      <c r="AV36" s="37"/>
      <c r="AW36">
        <v>17</v>
      </c>
      <c r="AX36">
        <f t="shared" si="4"/>
        <v>12</v>
      </c>
      <c r="AY36">
        <f t="shared" si="5"/>
        <v>9</v>
      </c>
      <c r="BA36" s="6" t="s">
        <v>70</v>
      </c>
    </row>
    <row r="37" spans="1:53" x14ac:dyDescent="0.25">
      <c r="A37" s="6" t="s">
        <v>71</v>
      </c>
      <c r="B37" s="2">
        <v>11</v>
      </c>
      <c r="C37" s="2">
        <v>10</v>
      </c>
      <c r="D37" s="2">
        <v>13</v>
      </c>
      <c r="E37" s="2">
        <v>12</v>
      </c>
      <c r="F37" s="2">
        <v>12</v>
      </c>
      <c r="G37" s="2">
        <v>12</v>
      </c>
      <c r="H37" s="2">
        <v>12</v>
      </c>
      <c r="I37" s="2">
        <v>13</v>
      </c>
      <c r="J37" s="42"/>
      <c r="K37" s="42"/>
      <c r="L37" s="42"/>
      <c r="M37" s="2">
        <v>16</v>
      </c>
      <c r="N37" s="2">
        <v>15</v>
      </c>
      <c r="O37" s="2">
        <v>15</v>
      </c>
      <c r="P37" s="2">
        <v>12</v>
      </c>
      <c r="Q37" s="2">
        <v>11</v>
      </c>
      <c r="R37" s="2">
        <v>14</v>
      </c>
      <c r="S37" s="2">
        <v>12</v>
      </c>
      <c r="T37" s="2">
        <v>10</v>
      </c>
      <c r="U37" s="42"/>
      <c r="V37" s="42"/>
      <c r="W37" s="2">
        <v>15</v>
      </c>
      <c r="X37" s="2">
        <v>12</v>
      </c>
      <c r="Y37" s="2">
        <v>13</v>
      </c>
      <c r="Z37" s="2">
        <v>11</v>
      </c>
      <c r="AA37" s="2">
        <v>13</v>
      </c>
      <c r="AB37" s="2">
        <v>14</v>
      </c>
      <c r="AC37" s="2">
        <v>12</v>
      </c>
      <c r="AD37" s="2">
        <v>13</v>
      </c>
      <c r="AE37" s="24">
        <v>15</v>
      </c>
      <c r="AF37" s="24">
        <v>13</v>
      </c>
      <c r="AG37" s="24">
        <v>9</v>
      </c>
      <c r="AH37" s="37"/>
      <c r="AI37" s="43"/>
      <c r="AJ37" s="11">
        <v>11</v>
      </c>
      <c r="AK37" s="24">
        <v>13</v>
      </c>
      <c r="AL37" s="24">
        <v>13</v>
      </c>
      <c r="AM37" s="24">
        <v>12</v>
      </c>
      <c r="AN37" s="24">
        <v>11</v>
      </c>
      <c r="AO37" s="24">
        <v>13</v>
      </c>
      <c r="AP37" s="24">
        <v>13</v>
      </c>
      <c r="AQ37">
        <v>10</v>
      </c>
      <c r="AR37">
        <v>12</v>
      </c>
      <c r="AS37">
        <v>10</v>
      </c>
      <c r="AT37">
        <v>14</v>
      </c>
      <c r="AU37" s="37"/>
      <c r="AV37" s="37"/>
      <c r="AW37">
        <v>16</v>
      </c>
      <c r="AX37">
        <f t="shared" si="4"/>
        <v>11</v>
      </c>
      <c r="AY37">
        <f t="shared" si="5"/>
        <v>9</v>
      </c>
      <c r="BA37" s="6" t="s">
        <v>71</v>
      </c>
    </row>
    <row r="38" spans="1:53" x14ac:dyDescent="0.25">
      <c r="A38" s="6" t="s">
        <v>72</v>
      </c>
      <c r="B38" s="2">
        <v>9</v>
      </c>
      <c r="C38" s="2">
        <v>8</v>
      </c>
      <c r="D38" s="2">
        <v>10</v>
      </c>
      <c r="E38" s="2">
        <v>10</v>
      </c>
      <c r="F38" s="2">
        <v>10</v>
      </c>
      <c r="G38" s="2">
        <v>10</v>
      </c>
      <c r="H38" s="2">
        <v>10</v>
      </c>
      <c r="I38" s="2">
        <v>10</v>
      </c>
      <c r="J38" s="42"/>
      <c r="K38" s="42"/>
      <c r="L38" s="42"/>
      <c r="M38" s="2">
        <v>13</v>
      </c>
      <c r="N38" s="2">
        <v>12</v>
      </c>
      <c r="O38" s="2">
        <v>12</v>
      </c>
      <c r="P38" s="2">
        <v>10</v>
      </c>
      <c r="Q38" s="2">
        <v>9</v>
      </c>
      <c r="R38" s="2">
        <v>11</v>
      </c>
      <c r="S38" s="2">
        <v>10</v>
      </c>
      <c r="T38" s="2">
        <v>10</v>
      </c>
      <c r="U38" s="42"/>
      <c r="V38" s="42"/>
      <c r="W38" s="2">
        <v>13</v>
      </c>
      <c r="X38" s="2">
        <v>10</v>
      </c>
      <c r="Y38" s="2">
        <v>11</v>
      </c>
      <c r="Z38" s="2">
        <v>12</v>
      </c>
      <c r="AA38" s="2">
        <v>11</v>
      </c>
      <c r="AB38" s="2">
        <v>11</v>
      </c>
      <c r="AC38" s="2">
        <v>10</v>
      </c>
      <c r="AD38" s="2">
        <v>11</v>
      </c>
      <c r="AE38" s="24">
        <v>10</v>
      </c>
      <c r="AF38" s="24">
        <v>11</v>
      </c>
      <c r="AG38" s="24">
        <v>9</v>
      </c>
      <c r="AH38" s="37"/>
      <c r="AI38" s="43"/>
      <c r="AJ38" s="11">
        <v>15</v>
      </c>
      <c r="AK38" s="24">
        <v>12</v>
      </c>
      <c r="AL38" s="24">
        <v>13</v>
      </c>
      <c r="AM38" s="24">
        <v>11</v>
      </c>
      <c r="AN38" s="24">
        <v>12</v>
      </c>
      <c r="AO38" s="24">
        <v>12</v>
      </c>
      <c r="AP38" s="24">
        <v>11</v>
      </c>
      <c r="AQ38">
        <v>14</v>
      </c>
      <c r="AR38">
        <v>11</v>
      </c>
      <c r="AS38">
        <v>9</v>
      </c>
      <c r="AT38">
        <v>12</v>
      </c>
      <c r="AU38" s="37"/>
      <c r="AV38" s="37"/>
      <c r="AW38">
        <v>15</v>
      </c>
      <c r="AX38">
        <f t="shared" si="4"/>
        <v>11</v>
      </c>
      <c r="AY38">
        <f t="shared" si="5"/>
        <v>13</v>
      </c>
      <c r="BA38" s="6" t="s">
        <v>72</v>
      </c>
    </row>
    <row r="39" spans="1:53" x14ac:dyDescent="0.25">
      <c r="A39" s="6" t="s">
        <v>73</v>
      </c>
      <c r="B39" s="2">
        <v>6</v>
      </c>
      <c r="C39" s="2">
        <v>7</v>
      </c>
      <c r="D39" s="2">
        <v>9</v>
      </c>
      <c r="E39" s="2">
        <v>8</v>
      </c>
      <c r="F39" s="2">
        <v>7</v>
      </c>
      <c r="G39" s="2">
        <v>8</v>
      </c>
      <c r="H39" s="2">
        <v>7</v>
      </c>
      <c r="I39" s="2">
        <v>8</v>
      </c>
      <c r="J39" s="42"/>
      <c r="K39" s="42"/>
      <c r="L39" s="42"/>
      <c r="M39" s="2">
        <v>11</v>
      </c>
      <c r="N39" s="2">
        <v>11</v>
      </c>
      <c r="O39" s="2">
        <v>11</v>
      </c>
      <c r="P39" s="2">
        <v>9</v>
      </c>
      <c r="Q39" s="2">
        <v>8</v>
      </c>
      <c r="R39" s="2">
        <v>9</v>
      </c>
      <c r="S39" s="2">
        <v>10</v>
      </c>
      <c r="T39" s="2">
        <v>9</v>
      </c>
      <c r="U39" s="42"/>
      <c r="V39" s="42"/>
      <c r="W39" s="2">
        <v>12</v>
      </c>
      <c r="X39" s="2">
        <v>9</v>
      </c>
      <c r="Y39" s="2">
        <v>10</v>
      </c>
      <c r="Z39" s="2">
        <v>11</v>
      </c>
      <c r="AA39" s="2">
        <v>10</v>
      </c>
      <c r="AB39" s="2">
        <v>9</v>
      </c>
      <c r="AC39" s="2">
        <v>10</v>
      </c>
      <c r="AD39" s="2">
        <v>10</v>
      </c>
      <c r="AE39" s="24">
        <v>9</v>
      </c>
      <c r="AF39" s="24">
        <v>10</v>
      </c>
      <c r="AG39" s="24">
        <v>9</v>
      </c>
      <c r="AH39" s="37"/>
      <c r="AI39" s="43"/>
      <c r="AJ39" s="11">
        <v>13</v>
      </c>
      <c r="AK39" s="24">
        <v>14</v>
      </c>
      <c r="AL39" s="24">
        <v>14</v>
      </c>
      <c r="AM39" s="24">
        <v>14</v>
      </c>
      <c r="AN39" s="24">
        <v>14</v>
      </c>
      <c r="AO39" s="24">
        <v>13</v>
      </c>
      <c r="AP39" s="24">
        <v>12</v>
      </c>
      <c r="AQ39">
        <v>12</v>
      </c>
      <c r="AR39">
        <v>12</v>
      </c>
      <c r="AS39">
        <v>12</v>
      </c>
      <c r="AT39">
        <v>13</v>
      </c>
      <c r="AU39" s="37"/>
      <c r="AV39" s="37"/>
      <c r="AW39">
        <v>17</v>
      </c>
      <c r="AX39">
        <f t="shared" si="4"/>
        <v>12</v>
      </c>
      <c r="AY39">
        <f t="shared" si="5"/>
        <v>11</v>
      </c>
      <c r="BA39" s="6" t="s">
        <v>73</v>
      </c>
    </row>
    <row r="40" spans="1:53" x14ac:dyDescent="0.25">
      <c r="A40" s="6" t="s">
        <v>74</v>
      </c>
      <c r="B40" s="2">
        <v>10</v>
      </c>
      <c r="C40" s="2">
        <v>10</v>
      </c>
      <c r="D40" s="2">
        <v>9</v>
      </c>
      <c r="E40" s="2">
        <v>10</v>
      </c>
      <c r="F40" s="2">
        <v>11</v>
      </c>
      <c r="G40" s="2">
        <v>11</v>
      </c>
      <c r="H40" s="2">
        <v>11</v>
      </c>
      <c r="I40" s="2">
        <v>12</v>
      </c>
      <c r="J40" s="42"/>
      <c r="K40" s="42"/>
      <c r="L40" s="42"/>
      <c r="M40" s="2">
        <v>15</v>
      </c>
      <c r="N40" s="2">
        <v>11</v>
      </c>
      <c r="O40" s="2">
        <v>13</v>
      </c>
      <c r="P40" s="2">
        <v>11</v>
      </c>
      <c r="Q40" s="2">
        <v>10</v>
      </c>
      <c r="R40" s="2">
        <v>13</v>
      </c>
      <c r="S40" s="2">
        <v>12</v>
      </c>
      <c r="T40" s="2">
        <v>11</v>
      </c>
      <c r="U40" s="42"/>
      <c r="V40" s="42"/>
      <c r="W40" s="2">
        <v>16</v>
      </c>
      <c r="X40" s="2">
        <v>12</v>
      </c>
      <c r="Y40" s="2">
        <v>12</v>
      </c>
      <c r="Z40" s="2">
        <v>13</v>
      </c>
      <c r="AA40" s="2">
        <v>12</v>
      </c>
      <c r="AB40" s="2">
        <v>13</v>
      </c>
      <c r="AC40" s="2">
        <v>12</v>
      </c>
      <c r="AD40" s="2">
        <v>14</v>
      </c>
      <c r="AE40" s="24">
        <v>13</v>
      </c>
      <c r="AF40" s="24">
        <v>12</v>
      </c>
      <c r="AG40" s="24">
        <v>11</v>
      </c>
      <c r="AH40" s="37"/>
      <c r="AI40" s="43"/>
      <c r="AJ40" s="11">
        <v>13</v>
      </c>
      <c r="AK40" s="24">
        <v>15</v>
      </c>
      <c r="AL40" s="24">
        <v>16</v>
      </c>
      <c r="AM40" s="24">
        <v>15</v>
      </c>
      <c r="AN40" s="24">
        <v>13</v>
      </c>
      <c r="AO40" s="24">
        <v>12</v>
      </c>
      <c r="AP40" s="24">
        <v>14</v>
      </c>
      <c r="AQ40">
        <v>12</v>
      </c>
      <c r="AR40">
        <v>11</v>
      </c>
      <c r="AS40">
        <v>13</v>
      </c>
      <c r="AT40">
        <v>15</v>
      </c>
      <c r="AU40" s="37"/>
      <c r="AV40" s="37"/>
      <c r="AW40">
        <v>18</v>
      </c>
      <c r="AX40">
        <f t="shared" si="4"/>
        <v>14</v>
      </c>
      <c r="AY40">
        <f t="shared" si="5"/>
        <v>11</v>
      </c>
      <c r="BA40" s="6" t="s">
        <v>74</v>
      </c>
    </row>
    <row r="41" spans="1:53" x14ac:dyDescent="0.25">
      <c r="A41" s="6" t="s">
        <v>75</v>
      </c>
      <c r="B41" s="2">
        <v>9</v>
      </c>
      <c r="C41" s="2">
        <v>12</v>
      </c>
      <c r="D41" s="2">
        <v>13</v>
      </c>
      <c r="E41" s="2">
        <v>11</v>
      </c>
      <c r="F41" s="2">
        <v>10</v>
      </c>
      <c r="G41" s="2">
        <v>12</v>
      </c>
      <c r="H41" s="2">
        <v>11</v>
      </c>
      <c r="I41" s="2">
        <v>14</v>
      </c>
      <c r="J41" s="42"/>
      <c r="K41" s="42"/>
      <c r="L41" s="42"/>
      <c r="M41" s="2">
        <v>17</v>
      </c>
      <c r="N41" s="2">
        <v>15</v>
      </c>
      <c r="O41" s="2">
        <v>16</v>
      </c>
      <c r="P41" s="2">
        <v>13</v>
      </c>
      <c r="Q41" s="2">
        <v>12</v>
      </c>
      <c r="R41" s="2">
        <v>15</v>
      </c>
      <c r="S41" s="2">
        <v>13</v>
      </c>
      <c r="T41" s="2">
        <v>10</v>
      </c>
      <c r="U41" s="42"/>
      <c r="V41" s="42"/>
      <c r="W41" s="2">
        <v>15</v>
      </c>
      <c r="X41" s="2">
        <v>13</v>
      </c>
      <c r="Y41" s="2">
        <v>14</v>
      </c>
      <c r="Z41" s="2">
        <v>12</v>
      </c>
      <c r="AA41" s="2">
        <v>14</v>
      </c>
      <c r="AB41" s="2">
        <v>15</v>
      </c>
      <c r="AC41" s="2">
        <v>13</v>
      </c>
      <c r="AD41" s="2">
        <v>13</v>
      </c>
      <c r="AE41" s="24">
        <v>14</v>
      </c>
      <c r="AF41" s="24">
        <v>13</v>
      </c>
      <c r="AG41" s="24">
        <v>12</v>
      </c>
      <c r="AH41" s="37"/>
      <c r="AI41" s="43"/>
      <c r="AJ41" s="11">
        <v>13</v>
      </c>
      <c r="AK41" s="24">
        <v>12</v>
      </c>
      <c r="AL41" s="24">
        <v>13</v>
      </c>
      <c r="AM41" s="24">
        <v>14</v>
      </c>
      <c r="AN41" s="24">
        <v>16</v>
      </c>
      <c r="AO41" s="24">
        <v>14</v>
      </c>
      <c r="AP41" s="24">
        <v>14</v>
      </c>
      <c r="AQ41">
        <v>12</v>
      </c>
      <c r="AR41">
        <v>13</v>
      </c>
      <c r="AS41">
        <v>12</v>
      </c>
      <c r="AT41">
        <v>15</v>
      </c>
      <c r="AU41" s="37"/>
      <c r="AV41" s="37"/>
      <c r="AW41">
        <v>15</v>
      </c>
      <c r="AX41">
        <f t="shared" si="4"/>
        <v>11</v>
      </c>
      <c r="AY41">
        <f t="shared" si="5"/>
        <v>11</v>
      </c>
      <c r="BA41" s="6" t="s">
        <v>75</v>
      </c>
    </row>
    <row r="42" spans="1:53" x14ac:dyDescent="0.25">
      <c r="A42" s="6" t="s">
        <v>76</v>
      </c>
      <c r="B42" s="2">
        <v>7</v>
      </c>
      <c r="C42" s="2">
        <v>12</v>
      </c>
      <c r="D42" s="2">
        <v>13</v>
      </c>
      <c r="E42" s="2">
        <v>11</v>
      </c>
      <c r="F42" s="2">
        <v>8</v>
      </c>
      <c r="G42" s="2">
        <v>11</v>
      </c>
      <c r="H42" s="2">
        <v>10</v>
      </c>
      <c r="I42" s="2">
        <v>14</v>
      </c>
      <c r="J42" s="42"/>
      <c r="K42" s="42"/>
      <c r="L42" s="42"/>
      <c r="M42" s="2">
        <v>17</v>
      </c>
      <c r="N42" s="2">
        <v>15</v>
      </c>
      <c r="O42" s="2">
        <v>16</v>
      </c>
      <c r="P42" s="2">
        <v>12</v>
      </c>
      <c r="Q42" s="2">
        <v>12</v>
      </c>
      <c r="R42" s="2">
        <v>15</v>
      </c>
      <c r="S42" s="2">
        <v>14</v>
      </c>
      <c r="T42" s="2">
        <v>11</v>
      </c>
      <c r="U42" s="42"/>
      <c r="V42" s="42"/>
      <c r="W42" s="2">
        <v>14</v>
      </c>
      <c r="X42" s="2">
        <v>13</v>
      </c>
      <c r="Y42" s="2">
        <v>14</v>
      </c>
      <c r="Z42" s="2">
        <v>12</v>
      </c>
      <c r="AA42" s="2">
        <v>14</v>
      </c>
      <c r="AB42" s="2">
        <v>15</v>
      </c>
      <c r="AC42" s="2">
        <v>14</v>
      </c>
      <c r="AD42" s="2">
        <v>12</v>
      </c>
      <c r="AE42" s="24">
        <v>13</v>
      </c>
      <c r="AF42" s="24">
        <v>12</v>
      </c>
      <c r="AG42" s="24">
        <v>11</v>
      </c>
      <c r="AH42" s="37"/>
      <c r="AI42" s="43"/>
      <c r="AJ42" s="11">
        <v>11</v>
      </c>
      <c r="AK42" s="24">
        <v>12</v>
      </c>
      <c r="AL42" s="24">
        <v>14</v>
      </c>
      <c r="AM42" s="24">
        <v>14</v>
      </c>
      <c r="AN42" s="24">
        <v>14</v>
      </c>
      <c r="AO42" s="24">
        <v>13</v>
      </c>
      <c r="AP42" s="24">
        <v>13</v>
      </c>
      <c r="AQ42">
        <v>10</v>
      </c>
      <c r="AR42">
        <v>12</v>
      </c>
      <c r="AS42">
        <v>12</v>
      </c>
      <c r="AT42">
        <v>14</v>
      </c>
      <c r="AU42" s="37"/>
      <c r="AV42" s="37"/>
      <c r="AW42">
        <v>15</v>
      </c>
      <c r="AX42">
        <f t="shared" si="4"/>
        <v>12</v>
      </c>
      <c r="AY42">
        <f t="shared" si="5"/>
        <v>9</v>
      </c>
      <c r="BA42" s="6" t="s">
        <v>76</v>
      </c>
    </row>
    <row r="43" spans="1:53" x14ac:dyDescent="0.25">
      <c r="A43" s="6" t="s">
        <v>77</v>
      </c>
      <c r="B43" s="2">
        <v>9</v>
      </c>
      <c r="C43" s="2">
        <v>11</v>
      </c>
      <c r="D43" s="2">
        <v>14</v>
      </c>
      <c r="E43" s="2">
        <v>13</v>
      </c>
      <c r="F43" s="2">
        <v>10</v>
      </c>
      <c r="G43" s="2">
        <v>12</v>
      </c>
      <c r="H43" s="2">
        <v>12</v>
      </c>
      <c r="I43" s="2">
        <v>11</v>
      </c>
      <c r="J43" s="42"/>
      <c r="K43" s="42"/>
      <c r="L43" s="42"/>
      <c r="M43" s="2">
        <v>14</v>
      </c>
      <c r="N43" s="2">
        <v>16</v>
      </c>
      <c r="O43" s="2">
        <v>15</v>
      </c>
      <c r="P43" s="2">
        <v>13</v>
      </c>
      <c r="Q43" s="2">
        <v>11</v>
      </c>
      <c r="R43" s="2">
        <v>12</v>
      </c>
      <c r="S43" s="2">
        <v>13</v>
      </c>
      <c r="T43" s="2">
        <v>11</v>
      </c>
      <c r="U43" s="42"/>
      <c r="V43" s="42"/>
      <c r="W43" s="2">
        <v>14</v>
      </c>
      <c r="X43" s="2">
        <v>12</v>
      </c>
      <c r="Y43" s="2">
        <v>12</v>
      </c>
      <c r="Z43" s="2">
        <v>11</v>
      </c>
      <c r="AA43" s="2">
        <v>13</v>
      </c>
      <c r="AB43" s="2">
        <v>12</v>
      </c>
      <c r="AC43" s="2">
        <v>12</v>
      </c>
      <c r="AD43" s="2">
        <v>12</v>
      </c>
      <c r="AE43" s="24">
        <v>11</v>
      </c>
      <c r="AF43" s="24">
        <v>12</v>
      </c>
      <c r="AG43" s="24">
        <v>13</v>
      </c>
      <c r="AH43" s="37"/>
      <c r="AI43" s="43"/>
      <c r="AJ43" s="11">
        <v>15</v>
      </c>
      <c r="AK43" s="24">
        <v>14</v>
      </c>
      <c r="AL43" s="24">
        <v>14</v>
      </c>
      <c r="AM43" s="24">
        <v>13</v>
      </c>
      <c r="AN43" s="24">
        <v>13</v>
      </c>
      <c r="AO43" s="24">
        <v>14</v>
      </c>
      <c r="AP43" s="24">
        <v>12</v>
      </c>
      <c r="AQ43">
        <v>14</v>
      </c>
      <c r="AR43">
        <v>13</v>
      </c>
      <c r="AS43">
        <v>11</v>
      </c>
      <c r="AT43">
        <v>13</v>
      </c>
      <c r="AU43" s="37"/>
      <c r="AV43" s="37"/>
      <c r="AW43">
        <v>17</v>
      </c>
      <c r="AX43">
        <f t="shared" si="4"/>
        <v>12</v>
      </c>
      <c r="AY43">
        <f t="shared" si="5"/>
        <v>13</v>
      </c>
      <c r="BA43" s="6" t="s">
        <v>77</v>
      </c>
    </row>
    <row r="44" spans="1:53" x14ac:dyDescent="0.25">
      <c r="A44" s="6" t="s">
        <v>78</v>
      </c>
      <c r="B44" s="2">
        <v>10</v>
      </c>
      <c r="C44" s="2">
        <v>11</v>
      </c>
      <c r="D44" s="2">
        <v>13</v>
      </c>
      <c r="E44" s="2">
        <v>12</v>
      </c>
      <c r="F44" s="2">
        <v>11</v>
      </c>
      <c r="G44" s="2">
        <v>12</v>
      </c>
      <c r="H44" s="2">
        <v>12</v>
      </c>
      <c r="I44" s="2">
        <v>13</v>
      </c>
      <c r="J44" s="42"/>
      <c r="K44" s="42"/>
      <c r="L44" s="42"/>
      <c r="M44" s="2">
        <v>16</v>
      </c>
      <c r="N44" s="2">
        <v>15</v>
      </c>
      <c r="O44" s="2">
        <v>15</v>
      </c>
      <c r="P44" s="2">
        <v>13</v>
      </c>
      <c r="Q44" s="2">
        <v>12</v>
      </c>
      <c r="R44" s="2">
        <v>14</v>
      </c>
      <c r="S44" s="2">
        <v>13</v>
      </c>
      <c r="T44" s="2">
        <v>12</v>
      </c>
      <c r="U44" s="42"/>
      <c r="V44" s="42"/>
      <c r="W44" s="2">
        <v>15</v>
      </c>
      <c r="X44" s="2">
        <v>13</v>
      </c>
      <c r="Y44" s="2">
        <v>14</v>
      </c>
      <c r="Z44" s="2">
        <v>13</v>
      </c>
      <c r="AA44" s="2">
        <v>14</v>
      </c>
      <c r="AB44" s="2">
        <v>14</v>
      </c>
      <c r="AC44" s="2">
        <v>14</v>
      </c>
      <c r="AD44" s="2">
        <v>13</v>
      </c>
      <c r="AE44" s="24">
        <v>11</v>
      </c>
      <c r="AF44" s="24">
        <v>11</v>
      </c>
      <c r="AG44" s="24">
        <v>12</v>
      </c>
      <c r="AH44" s="37"/>
      <c r="AI44" s="43"/>
      <c r="AJ44" s="11">
        <v>11</v>
      </c>
      <c r="AK44" s="24">
        <v>13</v>
      </c>
      <c r="AL44" s="24">
        <v>13</v>
      </c>
      <c r="AM44" s="24">
        <v>15</v>
      </c>
      <c r="AN44" s="24">
        <v>15</v>
      </c>
      <c r="AO44" s="24">
        <v>13</v>
      </c>
      <c r="AP44" s="24">
        <v>13</v>
      </c>
      <c r="AQ44">
        <v>10</v>
      </c>
      <c r="AR44">
        <v>12</v>
      </c>
      <c r="AS44">
        <v>13</v>
      </c>
      <c r="AT44">
        <v>14</v>
      </c>
      <c r="AU44" s="37"/>
      <c r="AV44" s="37"/>
      <c r="AW44">
        <v>16</v>
      </c>
      <c r="AX44">
        <f t="shared" si="4"/>
        <v>11</v>
      </c>
      <c r="AY44">
        <f t="shared" si="5"/>
        <v>9</v>
      </c>
      <c r="BA44" s="6" t="s">
        <v>78</v>
      </c>
    </row>
    <row r="45" spans="1:53" x14ac:dyDescent="0.25">
      <c r="A45" s="6" t="s">
        <v>79</v>
      </c>
      <c r="B45" s="2">
        <v>10</v>
      </c>
      <c r="C45" s="2">
        <v>15</v>
      </c>
      <c r="D45" s="2">
        <v>12</v>
      </c>
      <c r="E45" s="2">
        <v>10</v>
      </c>
      <c r="F45" s="2">
        <v>11</v>
      </c>
      <c r="G45" s="2">
        <v>12</v>
      </c>
      <c r="H45" s="2">
        <v>11</v>
      </c>
      <c r="I45" s="2">
        <v>15</v>
      </c>
      <c r="J45" s="42"/>
      <c r="K45" s="42"/>
      <c r="L45" s="42"/>
      <c r="M45" s="2">
        <v>18</v>
      </c>
      <c r="N45" s="2">
        <v>14</v>
      </c>
      <c r="O45" s="2">
        <v>16</v>
      </c>
      <c r="P45" s="2">
        <v>13</v>
      </c>
      <c r="Q45" s="2">
        <v>13</v>
      </c>
      <c r="R45" s="2">
        <v>16</v>
      </c>
      <c r="S45" s="2">
        <v>15</v>
      </c>
      <c r="T45" s="2">
        <v>11</v>
      </c>
      <c r="U45" s="42"/>
      <c r="V45" s="42"/>
      <c r="W45" s="2">
        <v>16</v>
      </c>
      <c r="X45" s="2">
        <v>14</v>
      </c>
      <c r="Y45" s="2">
        <v>15</v>
      </c>
      <c r="Z45" s="2">
        <v>14</v>
      </c>
      <c r="AA45" s="2">
        <v>14</v>
      </c>
      <c r="AB45" s="2">
        <v>16</v>
      </c>
      <c r="AC45" s="2">
        <v>16</v>
      </c>
      <c r="AD45" s="2">
        <v>14</v>
      </c>
      <c r="AE45" s="24">
        <v>15</v>
      </c>
      <c r="AF45" s="24">
        <v>14</v>
      </c>
      <c r="AG45" s="24">
        <v>13</v>
      </c>
      <c r="AH45" s="37"/>
      <c r="AI45" s="43"/>
      <c r="AJ45" s="11">
        <v>15</v>
      </c>
      <c r="AK45" s="24">
        <v>15</v>
      </c>
      <c r="AL45" s="24">
        <v>15</v>
      </c>
      <c r="AM45" s="24">
        <v>15</v>
      </c>
      <c r="AN45" s="24">
        <v>14</v>
      </c>
      <c r="AO45" s="24">
        <v>13</v>
      </c>
      <c r="AP45" s="24">
        <v>13</v>
      </c>
      <c r="AQ45">
        <v>14</v>
      </c>
      <c r="AR45">
        <v>12</v>
      </c>
      <c r="AS45">
        <v>13</v>
      </c>
      <c r="AT45">
        <v>14</v>
      </c>
      <c r="AU45" s="37"/>
      <c r="AV45" s="37"/>
      <c r="AW45">
        <v>18</v>
      </c>
      <c r="AX45">
        <f t="shared" si="4"/>
        <v>13</v>
      </c>
      <c r="AY45">
        <f t="shared" si="5"/>
        <v>13</v>
      </c>
      <c r="BA45" s="6" t="s">
        <v>79</v>
      </c>
    </row>
    <row r="46" spans="1:53" x14ac:dyDescent="0.25">
      <c r="A46" s="6" t="s">
        <v>80</v>
      </c>
      <c r="B46" s="2">
        <v>13</v>
      </c>
      <c r="C46" s="2">
        <v>12</v>
      </c>
      <c r="D46" s="2">
        <v>10</v>
      </c>
      <c r="E46" s="2">
        <v>10</v>
      </c>
      <c r="F46" s="2">
        <v>14</v>
      </c>
      <c r="G46" s="2">
        <v>12</v>
      </c>
      <c r="H46" s="2">
        <v>12</v>
      </c>
      <c r="I46" s="2">
        <v>13</v>
      </c>
      <c r="J46" s="42"/>
      <c r="K46" s="42"/>
      <c r="L46" s="42"/>
      <c r="M46" s="2">
        <v>16</v>
      </c>
      <c r="N46" s="2">
        <v>12</v>
      </c>
      <c r="O46" s="2">
        <v>14</v>
      </c>
      <c r="P46" s="2">
        <v>12</v>
      </c>
      <c r="Q46" s="2">
        <v>11</v>
      </c>
      <c r="R46" s="2">
        <v>14</v>
      </c>
      <c r="S46" s="2">
        <v>13</v>
      </c>
      <c r="T46" s="2">
        <v>11</v>
      </c>
      <c r="U46" s="42"/>
      <c r="V46" s="42"/>
      <c r="W46" s="2">
        <v>12</v>
      </c>
      <c r="X46" s="2">
        <v>13</v>
      </c>
      <c r="Y46" s="2">
        <v>13</v>
      </c>
      <c r="Z46" s="2">
        <v>12</v>
      </c>
      <c r="AA46" s="2">
        <v>13</v>
      </c>
      <c r="AB46" s="2">
        <v>14</v>
      </c>
      <c r="AC46" s="2">
        <v>11</v>
      </c>
      <c r="AD46" s="2">
        <v>10</v>
      </c>
      <c r="AE46" s="24">
        <v>10</v>
      </c>
      <c r="AF46" s="24">
        <v>13</v>
      </c>
      <c r="AG46" s="24">
        <v>14</v>
      </c>
      <c r="AH46" s="37"/>
      <c r="AI46" s="43"/>
      <c r="AJ46" s="11">
        <v>13</v>
      </c>
      <c r="AK46" s="24">
        <v>14</v>
      </c>
      <c r="AL46" s="24">
        <v>15</v>
      </c>
      <c r="AM46" s="24">
        <v>15</v>
      </c>
      <c r="AN46" s="24">
        <v>12</v>
      </c>
      <c r="AO46" s="24">
        <v>12</v>
      </c>
      <c r="AP46" s="24">
        <v>12</v>
      </c>
      <c r="AQ46">
        <v>12</v>
      </c>
      <c r="AR46">
        <v>11</v>
      </c>
      <c r="AS46">
        <v>13</v>
      </c>
      <c r="AT46">
        <v>13</v>
      </c>
      <c r="AU46" s="37"/>
      <c r="AV46" s="37"/>
      <c r="AW46">
        <v>17</v>
      </c>
      <c r="AX46">
        <f t="shared" si="4"/>
        <v>13</v>
      </c>
      <c r="AY46">
        <f t="shared" si="5"/>
        <v>11</v>
      </c>
      <c r="BA46" s="6" t="s">
        <v>80</v>
      </c>
    </row>
    <row r="47" spans="1:53" x14ac:dyDescent="0.25">
      <c r="A47" s="6" t="s">
        <v>81</v>
      </c>
      <c r="B47" s="2">
        <v>13</v>
      </c>
      <c r="C47" s="2">
        <v>10</v>
      </c>
      <c r="D47" s="2">
        <v>9</v>
      </c>
      <c r="E47" s="2">
        <v>9</v>
      </c>
      <c r="F47" s="2">
        <v>14</v>
      </c>
      <c r="G47" s="2">
        <v>12</v>
      </c>
      <c r="H47" s="2">
        <v>12</v>
      </c>
      <c r="I47" s="2">
        <v>10</v>
      </c>
      <c r="J47" s="42"/>
      <c r="K47" s="42"/>
      <c r="L47" s="42"/>
      <c r="M47" s="2">
        <v>13</v>
      </c>
      <c r="N47" s="2">
        <v>11</v>
      </c>
      <c r="O47" s="2">
        <v>12</v>
      </c>
      <c r="P47" s="2">
        <v>11</v>
      </c>
      <c r="Q47" s="2">
        <v>9</v>
      </c>
      <c r="R47" s="2">
        <v>11</v>
      </c>
      <c r="S47" s="2">
        <v>10</v>
      </c>
      <c r="T47" s="2">
        <v>12</v>
      </c>
      <c r="U47" s="42"/>
      <c r="V47" s="42"/>
      <c r="W47" s="2">
        <v>15</v>
      </c>
      <c r="X47" s="2">
        <v>11</v>
      </c>
      <c r="Y47" s="2">
        <v>11</v>
      </c>
      <c r="Z47" s="2">
        <v>14</v>
      </c>
      <c r="AA47" s="2">
        <v>11</v>
      </c>
      <c r="AB47" s="2">
        <v>11</v>
      </c>
      <c r="AC47" s="2">
        <v>13</v>
      </c>
      <c r="AD47" s="2">
        <v>13</v>
      </c>
      <c r="AE47" s="24">
        <v>14</v>
      </c>
      <c r="AF47" s="24">
        <v>15</v>
      </c>
      <c r="AG47" s="24">
        <v>15</v>
      </c>
      <c r="AH47" s="37"/>
      <c r="AI47" s="43"/>
      <c r="AJ47" s="11">
        <v>12</v>
      </c>
      <c r="AK47" s="24">
        <v>13</v>
      </c>
      <c r="AL47" s="24">
        <v>14</v>
      </c>
      <c r="AM47" s="24">
        <v>16</v>
      </c>
      <c r="AN47" s="24">
        <v>15</v>
      </c>
      <c r="AO47" s="24">
        <v>14</v>
      </c>
      <c r="AP47" s="24">
        <v>14</v>
      </c>
      <c r="AQ47">
        <v>11</v>
      </c>
      <c r="AR47">
        <v>13</v>
      </c>
      <c r="AS47">
        <v>14</v>
      </c>
      <c r="AT47">
        <v>15</v>
      </c>
      <c r="AU47" s="37"/>
      <c r="AV47" s="37"/>
      <c r="AW47">
        <v>16</v>
      </c>
      <c r="AX47">
        <f t="shared" si="4"/>
        <v>12</v>
      </c>
      <c r="AY47">
        <f t="shared" si="5"/>
        <v>10</v>
      </c>
      <c r="BA47" s="6" t="s">
        <v>81</v>
      </c>
    </row>
    <row r="48" spans="1:53" x14ac:dyDescent="0.25">
      <c r="A48" s="6" t="s">
        <v>82</v>
      </c>
      <c r="B48" s="2">
        <v>8</v>
      </c>
      <c r="C48" s="2">
        <v>12</v>
      </c>
      <c r="D48" s="2">
        <v>10</v>
      </c>
      <c r="E48" s="2">
        <v>11</v>
      </c>
      <c r="F48" s="2">
        <v>9</v>
      </c>
      <c r="G48" s="2">
        <v>11</v>
      </c>
      <c r="H48" s="2">
        <v>10</v>
      </c>
      <c r="I48" s="2">
        <v>11</v>
      </c>
      <c r="J48" s="42"/>
      <c r="K48" s="42"/>
      <c r="L48" s="42"/>
      <c r="M48" s="2">
        <v>14</v>
      </c>
      <c r="N48" s="2">
        <v>12</v>
      </c>
      <c r="O48" s="2">
        <v>13</v>
      </c>
      <c r="P48" s="2">
        <v>12</v>
      </c>
      <c r="Q48" s="2">
        <v>10</v>
      </c>
      <c r="R48" s="2">
        <v>12</v>
      </c>
      <c r="S48" s="2">
        <v>11</v>
      </c>
      <c r="T48" s="2">
        <v>10</v>
      </c>
      <c r="U48" s="42"/>
      <c r="V48" s="42"/>
      <c r="W48" s="2">
        <v>13</v>
      </c>
      <c r="X48" s="2">
        <v>11</v>
      </c>
      <c r="Y48" s="2">
        <v>12</v>
      </c>
      <c r="Z48" s="2">
        <v>13</v>
      </c>
      <c r="AA48" s="2">
        <v>12</v>
      </c>
      <c r="AB48" s="2">
        <v>12</v>
      </c>
      <c r="AC48" s="2">
        <v>13</v>
      </c>
      <c r="AD48" s="2">
        <v>11</v>
      </c>
      <c r="AE48" s="24">
        <v>11</v>
      </c>
      <c r="AF48" s="24">
        <v>12</v>
      </c>
      <c r="AG48" s="24">
        <v>12</v>
      </c>
      <c r="AH48" s="37"/>
      <c r="AI48" s="43"/>
      <c r="AJ48" s="11">
        <v>14</v>
      </c>
      <c r="AK48" s="24">
        <v>15</v>
      </c>
      <c r="AL48" s="24">
        <v>14</v>
      </c>
      <c r="AM48" s="24">
        <v>15</v>
      </c>
      <c r="AN48" s="24">
        <v>14</v>
      </c>
      <c r="AO48" s="24">
        <v>13</v>
      </c>
      <c r="AP48" s="24">
        <v>13</v>
      </c>
      <c r="AQ48">
        <v>13</v>
      </c>
      <c r="AR48">
        <v>12</v>
      </c>
      <c r="AS48">
        <v>13</v>
      </c>
      <c r="AT48">
        <v>14</v>
      </c>
      <c r="AU48" s="37"/>
      <c r="AV48" s="37"/>
      <c r="AW48">
        <v>18</v>
      </c>
      <c r="AX48">
        <f t="shared" si="4"/>
        <v>12</v>
      </c>
      <c r="AY48">
        <f t="shared" si="5"/>
        <v>12</v>
      </c>
      <c r="BA48" s="6" t="s">
        <v>82</v>
      </c>
    </row>
    <row r="49" spans="1:53" x14ac:dyDescent="0.25">
      <c r="A49" s="6" t="s">
        <v>83</v>
      </c>
      <c r="B49" s="2">
        <v>9</v>
      </c>
      <c r="C49" s="2">
        <v>11</v>
      </c>
      <c r="D49" s="2">
        <v>9</v>
      </c>
      <c r="E49" s="2">
        <v>10</v>
      </c>
      <c r="F49" s="2">
        <v>10</v>
      </c>
      <c r="G49" s="2">
        <v>11</v>
      </c>
      <c r="H49" s="2">
        <v>10</v>
      </c>
      <c r="I49" s="2">
        <v>11</v>
      </c>
      <c r="J49" s="42"/>
      <c r="K49" s="42"/>
      <c r="L49" s="42"/>
      <c r="M49" s="2">
        <v>14</v>
      </c>
      <c r="N49" s="2">
        <v>11</v>
      </c>
      <c r="O49" s="2">
        <v>12</v>
      </c>
      <c r="P49" s="2">
        <v>12</v>
      </c>
      <c r="Q49" s="2">
        <v>10</v>
      </c>
      <c r="R49" s="2">
        <v>12</v>
      </c>
      <c r="S49" s="2">
        <v>11</v>
      </c>
      <c r="T49" s="2">
        <v>11</v>
      </c>
      <c r="U49" s="42"/>
      <c r="V49" s="42"/>
      <c r="W49" s="2">
        <v>13</v>
      </c>
      <c r="X49" s="2">
        <v>11</v>
      </c>
      <c r="Y49" s="2">
        <v>12</v>
      </c>
      <c r="Z49" s="2">
        <v>11</v>
      </c>
      <c r="AA49" s="2">
        <v>12</v>
      </c>
      <c r="AB49" s="2">
        <v>12</v>
      </c>
      <c r="AC49" s="2">
        <v>11</v>
      </c>
      <c r="AD49" s="2">
        <v>11</v>
      </c>
      <c r="AE49" s="24">
        <v>12</v>
      </c>
      <c r="AF49" s="24">
        <v>13</v>
      </c>
      <c r="AG49" s="24">
        <v>12</v>
      </c>
      <c r="AH49" s="37"/>
      <c r="AI49" s="43"/>
      <c r="AJ49" s="11">
        <v>16</v>
      </c>
      <c r="AK49" s="24">
        <v>17</v>
      </c>
      <c r="AL49" s="24">
        <v>16</v>
      </c>
      <c r="AM49" s="24">
        <v>17</v>
      </c>
      <c r="AN49" s="24">
        <v>14</v>
      </c>
      <c r="AO49" s="24">
        <v>14</v>
      </c>
      <c r="AP49" s="24">
        <v>13</v>
      </c>
      <c r="AQ49">
        <v>15</v>
      </c>
      <c r="AR49">
        <v>13</v>
      </c>
      <c r="AS49">
        <v>15</v>
      </c>
      <c r="AT49">
        <v>14</v>
      </c>
      <c r="AU49" s="37"/>
      <c r="AV49" s="37"/>
      <c r="AW49">
        <v>20</v>
      </c>
      <c r="AX49">
        <f t="shared" si="4"/>
        <v>14</v>
      </c>
      <c r="AY49">
        <f t="shared" si="5"/>
        <v>14</v>
      </c>
      <c r="BA49" s="6" t="s">
        <v>83</v>
      </c>
    </row>
    <row r="50" spans="1:53" x14ac:dyDescent="0.25">
      <c r="A50" s="6" t="s">
        <v>84</v>
      </c>
      <c r="B50" s="2">
        <v>7</v>
      </c>
      <c r="C50" s="2">
        <v>11</v>
      </c>
      <c r="D50" s="2">
        <v>9</v>
      </c>
      <c r="E50" s="2">
        <v>8</v>
      </c>
      <c r="F50" s="2">
        <v>8</v>
      </c>
      <c r="G50" s="2">
        <v>10</v>
      </c>
      <c r="H50" s="2">
        <v>9</v>
      </c>
      <c r="I50" s="2">
        <v>10</v>
      </c>
      <c r="J50" s="42"/>
      <c r="K50" s="42"/>
      <c r="L50" s="42"/>
      <c r="M50" s="2">
        <v>13</v>
      </c>
      <c r="N50" s="2">
        <v>11</v>
      </c>
      <c r="O50" s="2">
        <v>12</v>
      </c>
      <c r="P50" s="2">
        <v>11</v>
      </c>
      <c r="Q50" s="2">
        <v>10</v>
      </c>
      <c r="R50" s="2">
        <v>11</v>
      </c>
      <c r="S50" s="2">
        <v>10</v>
      </c>
      <c r="T50" s="2">
        <v>10</v>
      </c>
      <c r="U50" s="42"/>
      <c r="V50" s="42"/>
      <c r="W50" s="2">
        <v>13</v>
      </c>
      <c r="X50" s="2">
        <v>10</v>
      </c>
      <c r="Y50" s="2">
        <v>11</v>
      </c>
      <c r="Z50" s="2">
        <v>12</v>
      </c>
      <c r="AA50" s="2">
        <v>11</v>
      </c>
      <c r="AB50" s="2">
        <v>11</v>
      </c>
      <c r="AC50" s="2">
        <v>11</v>
      </c>
      <c r="AD50" s="2">
        <v>11</v>
      </c>
      <c r="AE50" s="24">
        <v>10</v>
      </c>
      <c r="AF50" s="24">
        <v>11</v>
      </c>
      <c r="AG50" s="24">
        <v>12</v>
      </c>
      <c r="AH50" s="37"/>
      <c r="AI50" s="43"/>
      <c r="AJ50" s="11">
        <v>18</v>
      </c>
      <c r="AK50" s="24">
        <v>17</v>
      </c>
      <c r="AL50" s="24">
        <v>15</v>
      </c>
      <c r="AM50" s="24">
        <v>15</v>
      </c>
      <c r="AN50" s="24">
        <v>13</v>
      </c>
      <c r="AO50" s="24">
        <v>13</v>
      </c>
      <c r="AP50" s="24">
        <v>12</v>
      </c>
      <c r="AQ50">
        <v>17</v>
      </c>
      <c r="AR50">
        <v>12</v>
      </c>
      <c r="AS50">
        <v>13</v>
      </c>
      <c r="AT50">
        <v>13</v>
      </c>
      <c r="AU50" s="37"/>
      <c r="AV50" s="37"/>
      <c r="AW50">
        <v>20</v>
      </c>
      <c r="AX50">
        <f t="shared" si="4"/>
        <v>13</v>
      </c>
      <c r="AY50">
        <f t="shared" si="5"/>
        <v>16</v>
      </c>
      <c r="BA50" s="6" t="s">
        <v>84</v>
      </c>
    </row>
    <row r="51" spans="1:53" x14ac:dyDescent="0.25">
      <c r="A51" s="6" t="s">
        <v>85</v>
      </c>
      <c r="B51" s="2">
        <v>13</v>
      </c>
      <c r="C51" s="2">
        <v>12</v>
      </c>
      <c r="D51" s="2">
        <v>13</v>
      </c>
      <c r="E51" s="2">
        <v>12</v>
      </c>
      <c r="F51" s="2">
        <v>14</v>
      </c>
      <c r="G51" s="2">
        <v>14</v>
      </c>
      <c r="H51" s="2">
        <v>13</v>
      </c>
      <c r="I51" s="2">
        <v>15</v>
      </c>
      <c r="J51" s="42"/>
      <c r="K51" s="42"/>
      <c r="L51" s="42"/>
      <c r="M51" s="2">
        <v>18</v>
      </c>
      <c r="N51" s="2">
        <v>15</v>
      </c>
      <c r="O51" s="2">
        <v>16</v>
      </c>
      <c r="P51" s="2">
        <v>14</v>
      </c>
      <c r="Q51" s="2">
        <v>13</v>
      </c>
      <c r="R51" s="2">
        <v>16</v>
      </c>
      <c r="S51" s="2">
        <v>13</v>
      </c>
      <c r="T51" s="2">
        <v>11</v>
      </c>
      <c r="U51" s="42"/>
      <c r="V51" s="42"/>
      <c r="W51" s="2">
        <v>14</v>
      </c>
      <c r="X51" s="2">
        <v>13</v>
      </c>
      <c r="Y51" s="2">
        <v>15</v>
      </c>
      <c r="Z51" s="2">
        <v>13</v>
      </c>
      <c r="AA51" s="2">
        <v>14</v>
      </c>
      <c r="AB51" s="2">
        <v>16</v>
      </c>
      <c r="AC51" s="2">
        <v>13</v>
      </c>
      <c r="AD51" s="2">
        <v>12</v>
      </c>
      <c r="AE51" s="24">
        <v>11</v>
      </c>
      <c r="AF51" s="24">
        <v>11</v>
      </c>
      <c r="AG51" s="24">
        <v>11</v>
      </c>
      <c r="AH51" s="37"/>
      <c r="AI51" s="43"/>
      <c r="AJ51" s="11">
        <v>16</v>
      </c>
      <c r="AK51" s="24">
        <v>15</v>
      </c>
      <c r="AL51" s="24">
        <v>16</v>
      </c>
      <c r="AM51" s="24">
        <v>16</v>
      </c>
      <c r="AN51" s="24">
        <v>14</v>
      </c>
      <c r="AO51" s="24">
        <v>13</v>
      </c>
      <c r="AP51" s="24">
        <v>12</v>
      </c>
      <c r="AQ51">
        <v>15</v>
      </c>
      <c r="AR51">
        <v>12</v>
      </c>
      <c r="AS51">
        <v>14</v>
      </c>
      <c r="AT51">
        <v>13</v>
      </c>
      <c r="AU51" s="37"/>
      <c r="AV51" s="37"/>
      <c r="AW51">
        <v>18</v>
      </c>
      <c r="AX51">
        <f t="shared" si="4"/>
        <v>14</v>
      </c>
      <c r="AY51">
        <f t="shared" si="5"/>
        <v>14</v>
      </c>
      <c r="BA51" s="6" t="s">
        <v>85</v>
      </c>
    </row>
    <row r="52" spans="1:53" x14ac:dyDescent="0.25">
      <c r="A52" s="6" t="s">
        <v>86</v>
      </c>
      <c r="B52" s="2">
        <v>9</v>
      </c>
      <c r="C52" s="2">
        <v>11</v>
      </c>
      <c r="D52" s="2">
        <v>9</v>
      </c>
      <c r="E52" s="2">
        <v>10</v>
      </c>
      <c r="F52" s="2">
        <v>10</v>
      </c>
      <c r="G52" s="2">
        <v>10</v>
      </c>
      <c r="H52" s="2">
        <v>10</v>
      </c>
      <c r="I52" s="2">
        <v>9</v>
      </c>
      <c r="J52" s="42"/>
      <c r="K52" s="42"/>
      <c r="L52" s="42"/>
      <c r="M52" s="2">
        <v>12</v>
      </c>
      <c r="N52" s="2">
        <v>11</v>
      </c>
      <c r="O52" s="2">
        <v>11</v>
      </c>
      <c r="P52" s="2">
        <v>11</v>
      </c>
      <c r="Q52" s="2">
        <v>9</v>
      </c>
      <c r="R52" s="2">
        <v>10</v>
      </c>
      <c r="S52" s="2">
        <v>13</v>
      </c>
      <c r="T52" s="2">
        <v>12</v>
      </c>
      <c r="U52" s="42"/>
      <c r="V52" s="42"/>
      <c r="W52" s="2">
        <v>12</v>
      </c>
      <c r="X52" s="2">
        <v>12</v>
      </c>
      <c r="Y52" s="2">
        <v>10</v>
      </c>
      <c r="Z52" s="2">
        <v>11</v>
      </c>
      <c r="AA52" s="2">
        <v>11</v>
      </c>
      <c r="AB52" s="2">
        <v>10</v>
      </c>
      <c r="AC52" s="2">
        <v>11</v>
      </c>
      <c r="AD52" s="2">
        <v>10</v>
      </c>
      <c r="AE52" s="24">
        <v>11</v>
      </c>
      <c r="AF52" s="24">
        <v>12</v>
      </c>
      <c r="AG52" s="24">
        <v>11</v>
      </c>
      <c r="AH52" s="37"/>
      <c r="AI52" s="43"/>
      <c r="AJ52" s="11">
        <v>16</v>
      </c>
      <c r="AK52" s="24">
        <v>16</v>
      </c>
      <c r="AL52" s="24">
        <v>14</v>
      </c>
      <c r="AM52" s="24">
        <v>15</v>
      </c>
      <c r="AN52" s="24">
        <v>13</v>
      </c>
      <c r="AO52" s="24">
        <v>12</v>
      </c>
      <c r="AP52" s="24">
        <v>11</v>
      </c>
      <c r="AQ52">
        <v>15</v>
      </c>
      <c r="AR52">
        <v>11</v>
      </c>
      <c r="AS52">
        <v>13</v>
      </c>
      <c r="AT52">
        <v>12</v>
      </c>
      <c r="AU52" s="37"/>
      <c r="AV52" s="37"/>
      <c r="AW52">
        <v>19</v>
      </c>
      <c r="AX52">
        <f t="shared" si="4"/>
        <v>12</v>
      </c>
      <c r="AY52">
        <f t="shared" si="5"/>
        <v>14</v>
      </c>
      <c r="BA52" s="6" t="s">
        <v>86</v>
      </c>
    </row>
    <row r="53" spans="1:53" x14ac:dyDescent="0.25">
      <c r="A53" s="6" t="s">
        <v>87</v>
      </c>
      <c r="B53" s="2">
        <v>11</v>
      </c>
      <c r="C53" s="2">
        <v>11</v>
      </c>
      <c r="D53" s="2">
        <v>11</v>
      </c>
      <c r="E53" s="2">
        <v>10</v>
      </c>
      <c r="F53" s="2">
        <v>12</v>
      </c>
      <c r="G53" s="2">
        <v>12</v>
      </c>
      <c r="H53" s="2">
        <v>11</v>
      </c>
      <c r="I53" s="2">
        <v>13</v>
      </c>
      <c r="J53" s="42"/>
      <c r="K53" s="42"/>
      <c r="L53" s="42"/>
      <c r="M53" s="2">
        <v>16</v>
      </c>
      <c r="N53" s="2">
        <v>13</v>
      </c>
      <c r="O53" s="2">
        <v>14</v>
      </c>
      <c r="P53" s="2">
        <v>12</v>
      </c>
      <c r="Q53" s="2">
        <v>11</v>
      </c>
      <c r="R53" s="2">
        <v>14</v>
      </c>
      <c r="S53" s="2">
        <v>15</v>
      </c>
      <c r="T53" s="2">
        <v>14</v>
      </c>
      <c r="U53" s="42"/>
      <c r="V53" s="42"/>
      <c r="W53" s="2">
        <v>15</v>
      </c>
      <c r="X53" s="2">
        <v>14</v>
      </c>
      <c r="Y53" s="2">
        <v>13</v>
      </c>
      <c r="Z53" s="2">
        <v>12</v>
      </c>
      <c r="AA53" s="2">
        <v>14</v>
      </c>
      <c r="AB53" s="2">
        <v>14</v>
      </c>
      <c r="AC53" s="2">
        <v>13</v>
      </c>
      <c r="AD53" s="2">
        <v>13</v>
      </c>
      <c r="AE53" s="24">
        <v>13</v>
      </c>
      <c r="AF53" s="24">
        <v>12</v>
      </c>
      <c r="AG53" s="24">
        <v>10</v>
      </c>
      <c r="AH53" s="37"/>
      <c r="AI53" s="43"/>
      <c r="AJ53" s="11">
        <v>15</v>
      </c>
      <c r="AK53" s="24">
        <v>14</v>
      </c>
      <c r="AL53" s="24">
        <v>15</v>
      </c>
      <c r="AM53" s="24">
        <v>16</v>
      </c>
      <c r="AN53" s="24">
        <v>15</v>
      </c>
      <c r="AO53" s="24">
        <v>14</v>
      </c>
      <c r="AP53" s="24">
        <v>14</v>
      </c>
      <c r="AQ53">
        <v>14</v>
      </c>
      <c r="AR53">
        <v>13</v>
      </c>
      <c r="AS53">
        <v>14</v>
      </c>
      <c r="AT53">
        <v>15</v>
      </c>
      <c r="AU53" s="37"/>
      <c r="AV53" s="37"/>
      <c r="AW53">
        <v>17</v>
      </c>
      <c r="AX53">
        <f t="shared" si="4"/>
        <v>13</v>
      </c>
      <c r="AY53">
        <f t="shared" si="5"/>
        <v>13</v>
      </c>
      <c r="BA53" s="6" t="s">
        <v>87</v>
      </c>
    </row>
    <row r="54" spans="1:53" x14ac:dyDescent="0.25">
      <c r="A54" s="6" t="s">
        <v>88</v>
      </c>
      <c r="B54" s="2">
        <v>11</v>
      </c>
      <c r="C54" s="2">
        <v>11</v>
      </c>
      <c r="D54" s="2">
        <v>11</v>
      </c>
      <c r="E54" s="2">
        <v>10</v>
      </c>
      <c r="F54" s="2">
        <v>12</v>
      </c>
      <c r="G54" s="2">
        <v>12</v>
      </c>
      <c r="H54" s="2">
        <v>11</v>
      </c>
      <c r="I54" s="2">
        <v>13</v>
      </c>
      <c r="J54" s="42"/>
      <c r="K54" s="42"/>
      <c r="L54" s="42"/>
      <c r="M54" s="2">
        <v>16</v>
      </c>
      <c r="N54" s="2">
        <v>13</v>
      </c>
      <c r="O54" s="2">
        <v>14</v>
      </c>
      <c r="P54" s="2">
        <v>12</v>
      </c>
      <c r="Q54" s="2">
        <v>11</v>
      </c>
      <c r="R54" s="2">
        <v>14</v>
      </c>
      <c r="S54" s="2">
        <v>13</v>
      </c>
      <c r="T54" s="2">
        <v>13</v>
      </c>
      <c r="U54" s="42"/>
      <c r="V54" s="42"/>
      <c r="W54" s="2">
        <v>16</v>
      </c>
      <c r="X54" s="2">
        <v>13</v>
      </c>
      <c r="Y54" s="2">
        <v>13</v>
      </c>
      <c r="Z54" s="2">
        <v>13</v>
      </c>
      <c r="AA54" s="2">
        <v>13</v>
      </c>
      <c r="AB54" s="2">
        <v>14</v>
      </c>
      <c r="AC54" s="2">
        <v>13</v>
      </c>
      <c r="AD54" s="2">
        <v>14</v>
      </c>
      <c r="AE54" s="24">
        <v>12</v>
      </c>
      <c r="AF54" s="24">
        <v>11</v>
      </c>
      <c r="AG54" s="24">
        <v>14</v>
      </c>
      <c r="AH54" s="37"/>
      <c r="AI54" s="43"/>
      <c r="AJ54" s="11">
        <v>14</v>
      </c>
      <c r="AK54" s="24">
        <v>16</v>
      </c>
      <c r="AL54" s="24">
        <v>15</v>
      </c>
      <c r="AM54" s="24">
        <v>15</v>
      </c>
      <c r="AN54" s="24">
        <v>13</v>
      </c>
      <c r="AO54" s="24">
        <v>14</v>
      </c>
      <c r="AP54" s="24">
        <v>12</v>
      </c>
      <c r="AQ54">
        <v>13</v>
      </c>
      <c r="AR54">
        <v>13</v>
      </c>
      <c r="AS54">
        <v>13</v>
      </c>
      <c r="AT54">
        <v>13</v>
      </c>
      <c r="AU54" s="37"/>
      <c r="AV54" s="37"/>
      <c r="AW54">
        <v>19</v>
      </c>
      <c r="AX54">
        <f t="shared" si="4"/>
        <v>13</v>
      </c>
      <c r="AY54">
        <f t="shared" si="5"/>
        <v>12</v>
      </c>
      <c r="BA54" s="6" t="s">
        <v>88</v>
      </c>
    </row>
    <row r="55" spans="1:53" x14ac:dyDescent="0.25">
      <c r="A55" s="6" t="s">
        <v>89</v>
      </c>
      <c r="B55" s="2">
        <v>10</v>
      </c>
      <c r="C55" s="2">
        <v>11</v>
      </c>
      <c r="D55" s="2">
        <v>12</v>
      </c>
      <c r="E55" s="2">
        <v>10</v>
      </c>
      <c r="F55" s="2">
        <v>11</v>
      </c>
      <c r="G55" s="2">
        <v>12</v>
      </c>
      <c r="H55" s="2">
        <v>11</v>
      </c>
      <c r="I55" s="2">
        <v>11</v>
      </c>
      <c r="J55" s="42"/>
      <c r="K55" s="42"/>
      <c r="L55" s="42"/>
      <c r="M55" s="2">
        <v>14</v>
      </c>
      <c r="N55" s="2">
        <v>14</v>
      </c>
      <c r="O55" s="2">
        <v>14</v>
      </c>
      <c r="P55" s="2">
        <v>12</v>
      </c>
      <c r="Q55" s="2">
        <v>11</v>
      </c>
      <c r="R55" s="2">
        <v>12</v>
      </c>
      <c r="S55" s="2">
        <v>11</v>
      </c>
      <c r="T55" s="2">
        <v>10</v>
      </c>
      <c r="U55" s="42"/>
      <c r="V55" s="42"/>
      <c r="W55" s="2">
        <v>13</v>
      </c>
      <c r="X55" s="2">
        <v>11</v>
      </c>
      <c r="Y55" s="2">
        <v>12</v>
      </c>
      <c r="Z55" s="2">
        <v>12</v>
      </c>
      <c r="AA55" s="2">
        <v>12</v>
      </c>
      <c r="AB55" s="2">
        <v>12</v>
      </c>
      <c r="AC55" s="2">
        <v>12</v>
      </c>
      <c r="AD55" s="2">
        <v>11</v>
      </c>
      <c r="AE55" s="24">
        <v>12</v>
      </c>
      <c r="AF55" s="24">
        <v>10</v>
      </c>
      <c r="AG55" s="24">
        <v>11</v>
      </c>
      <c r="AH55" s="37"/>
      <c r="AI55" s="43"/>
      <c r="AJ55" s="11">
        <v>15</v>
      </c>
      <c r="AK55" s="24">
        <v>14</v>
      </c>
      <c r="AL55" s="24">
        <v>15</v>
      </c>
      <c r="AM55" s="24">
        <v>16</v>
      </c>
      <c r="AN55" s="24">
        <v>15</v>
      </c>
      <c r="AO55" s="24">
        <v>14</v>
      </c>
      <c r="AP55" s="24">
        <v>13</v>
      </c>
      <c r="AQ55">
        <v>14</v>
      </c>
      <c r="AR55">
        <v>13</v>
      </c>
      <c r="AS55">
        <v>14</v>
      </c>
      <c r="AT55">
        <v>14</v>
      </c>
      <c r="AU55" s="37"/>
      <c r="AV55" s="37"/>
      <c r="AW55">
        <v>17</v>
      </c>
      <c r="AX55">
        <f t="shared" si="4"/>
        <v>13</v>
      </c>
      <c r="AY55">
        <f t="shared" si="5"/>
        <v>13</v>
      </c>
      <c r="BA55" s="6" t="s">
        <v>89</v>
      </c>
    </row>
    <row r="56" spans="1:53" x14ac:dyDescent="0.25">
      <c r="A56" s="6" t="s">
        <v>90</v>
      </c>
      <c r="B56" s="2">
        <v>9</v>
      </c>
      <c r="C56" s="2">
        <v>13</v>
      </c>
      <c r="D56" s="2">
        <v>10</v>
      </c>
      <c r="E56" s="2">
        <v>9</v>
      </c>
      <c r="F56" s="2">
        <v>10</v>
      </c>
      <c r="G56" s="2">
        <v>11</v>
      </c>
      <c r="H56" s="2">
        <v>10</v>
      </c>
      <c r="I56" s="2">
        <v>12</v>
      </c>
      <c r="J56" s="42"/>
      <c r="K56" s="42"/>
      <c r="L56" s="42"/>
      <c r="M56" s="2">
        <v>15</v>
      </c>
      <c r="N56" s="2">
        <v>12</v>
      </c>
      <c r="O56" s="2">
        <v>13</v>
      </c>
      <c r="P56" s="2">
        <v>12</v>
      </c>
      <c r="Q56" s="2">
        <v>11</v>
      </c>
      <c r="R56" s="2">
        <v>13</v>
      </c>
      <c r="S56" s="2">
        <v>12</v>
      </c>
      <c r="T56" s="2">
        <v>11</v>
      </c>
      <c r="U56" s="42"/>
      <c r="V56" s="42"/>
      <c r="W56" s="2">
        <v>14</v>
      </c>
      <c r="X56" s="2">
        <v>12</v>
      </c>
      <c r="Y56" s="2">
        <v>13</v>
      </c>
      <c r="Z56" s="2">
        <v>13</v>
      </c>
      <c r="AA56" s="2">
        <v>12</v>
      </c>
      <c r="AB56" s="2">
        <v>13</v>
      </c>
      <c r="AC56" s="2">
        <v>13</v>
      </c>
      <c r="AD56" s="2">
        <v>12</v>
      </c>
      <c r="AE56" s="24">
        <v>12</v>
      </c>
      <c r="AF56" s="24">
        <v>10</v>
      </c>
      <c r="AG56" s="24">
        <v>13</v>
      </c>
      <c r="AH56" s="37"/>
      <c r="AI56" s="43"/>
      <c r="AJ56" s="11">
        <v>15</v>
      </c>
      <c r="AK56" s="24">
        <v>15</v>
      </c>
      <c r="AL56" s="24">
        <v>16</v>
      </c>
      <c r="AM56" s="24">
        <v>17</v>
      </c>
      <c r="AN56" s="24">
        <v>16</v>
      </c>
      <c r="AO56" s="24">
        <v>15</v>
      </c>
      <c r="AP56" s="24">
        <v>14</v>
      </c>
      <c r="AQ56">
        <v>14</v>
      </c>
      <c r="AR56">
        <v>14</v>
      </c>
      <c r="AS56">
        <v>15</v>
      </c>
      <c r="AT56">
        <v>15</v>
      </c>
      <c r="AU56" s="37"/>
      <c r="AV56" s="37"/>
      <c r="AW56">
        <v>18</v>
      </c>
      <c r="AX56">
        <f t="shared" si="4"/>
        <v>14</v>
      </c>
      <c r="AY56">
        <f t="shared" si="5"/>
        <v>13</v>
      </c>
      <c r="BA56" s="6" t="s">
        <v>90</v>
      </c>
    </row>
    <row r="57" spans="1:53" x14ac:dyDescent="0.25">
      <c r="A57" s="6" t="s">
        <v>91</v>
      </c>
      <c r="B57" s="2">
        <v>9</v>
      </c>
      <c r="C57" s="2">
        <v>13</v>
      </c>
      <c r="D57" s="2">
        <v>9</v>
      </c>
      <c r="E57" s="2">
        <v>9</v>
      </c>
      <c r="F57" s="2">
        <v>10</v>
      </c>
      <c r="G57" s="2">
        <v>11</v>
      </c>
      <c r="H57" s="2">
        <v>10</v>
      </c>
      <c r="I57" s="2">
        <v>9</v>
      </c>
      <c r="J57" s="42"/>
      <c r="K57" s="42"/>
      <c r="L57" s="42"/>
      <c r="M57" s="2">
        <v>12</v>
      </c>
      <c r="N57" s="2">
        <v>11</v>
      </c>
      <c r="O57" s="2">
        <v>11</v>
      </c>
      <c r="P57" s="2">
        <v>12</v>
      </c>
      <c r="Q57" s="2">
        <v>10</v>
      </c>
      <c r="R57" s="2">
        <v>10</v>
      </c>
      <c r="S57" s="2">
        <v>12</v>
      </c>
      <c r="T57" s="2">
        <v>11</v>
      </c>
      <c r="U57" s="42"/>
      <c r="V57" s="42"/>
      <c r="W57" s="2">
        <v>13</v>
      </c>
      <c r="X57" s="2">
        <v>11</v>
      </c>
      <c r="Y57" s="2">
        <v>11</v>
      </c>
      <c r="Z57" s="2">
        <v>12</v>
      </c>
      <c r="AA57" s="2">
        <v>11</v>
      </c>
      <c r="AB57" s="2">
        <v>10</v>
      </c>
      <c r="AC57" s="2">
        <v>12</v>
      </c>
      <c r="AD57" s="2">
        <v>11</v>
      </c>
      <c r="AE57" s="24">
        <v>11</v>
      </c>
      <c r="AF57" s="24">
        <v>12</v>
      </c>
      <c r="AG57" s="24">
        <v>12</v>
      </c>
      <c r="AH57" s="37"/>
      <c r="AI57" s="43"/>
      <c r="AJ57" s="11">
        <v>16</v>
      </c>
      <c r="AK57" s="24">
        <v>17</v>
      </c>
      <c r="AL57" s="24">
        <v>16</v>
      </c>
      <c r="AM57" s="24">
        <v>17</v>
      </c>
      <c r="AN57" s="24">
        <v>16</v>
      </c>
      <c r="AO57" s="24">
        <v>14</v>
      </c>
      <c r="AP57" s="24">
        <v>14</v>
      </c>
      <c r="AQ57">
        <v>15</v>
      </c>
      <c r="AR57">
        <v>13</v>
      </c>
      <c r="AS57">
        <v>15</v>
      </c>
      <c r="AT57">
        <v>15</v>
      </c>
      <c r="AU57" s="37"/>
      <c r="AV57" s="37"/>
      <c r="AW57">
        <v>20</v>
      </c>
      <c r="AX57">
        <f t="shared" si="4"/>
        <v>14</v>
      </c>
      <c r="AY57">
        <f t="shared" si="5"/>
        <v>14</v>
      </c>
      <c r="BA57" s="6" t="s">
        <v>91</v>
      </c>
    </row>
    <row r="58" spans="1:53" x14ac:dyDescent="0.25">
      <c r="A58" s="6" t="s">
        <v>92</v>
      </c>
      <c r="B58" s="2">
        <v>8</v>
      </c>
      <c r="C58" s="2">
        <v>12</v>
      </c>
      <c r="D58" s="2">
        <v>8</v>
      </c>
      <c r="E58" s="2">
        <v>8</v>
      </c>
      <c r="F58" s="2">
        <v>9</v>
      </c>
      <c r="G58" s="2">
        <v>10</v>
      </c>
      <c r="H58" s="2">
        <v>9</v>
      </c>
      <c r="I58" s="2">
        <v>9</v>
      </c>
      <c r="J58" s="42"/>
      <c r="K58" s="42"/>
      <c r="L58" s="42"/>
      <c r="M58" s="2">
        <v>12</v>
      </c>
      <c r="N58" s="2">
        <v>10</v>
      </c>
      <c r="O58" s="2">
        <v>11</v>
      </c>
      <c r="P58" s="2">
        <v>11</v>
      </c>
      <c r="Q58" s="2">
        <v>9</v>
      </c>
      <c r="R58" s="2">
        <v>10</v>
      </c>
      <c r="S58" s="2">
        <v>13</v>
      </c>
      <c r="T58" s="2">
        <v>12</v>
      </c>
      <c r="U58" s="42"/>
      <c r="V58" s="42"/>
      <c r="W58" s="2">
        <v>13</v>
      </c>
      <c r="X58" s="2">
        <v>12</v>
      </c>
      <c r="Y58" s="2">
        <v>11</v>
      </c>
      <c r="Z58" s="2">
        <v>12</v>
      </c>
      <c r="AA58" s="2">
        <v>11</v>
      </c>
      <c r="AB58" s="2">
        <v>10</v>
      </c>
      <c r="AC58" s="2">
        <v>11</v>
      </c>
      <c r="AD58" s="2">
        <v>11</v>
      </c>
      <c r="AE58" s="24">
        <v>10</v>
      </c>
      <c r="AF58" s="24">
        <v>11</v>
      </c>
      <c r="AG58" s="24">
        <v>12</v>
      </c>
      <c r="AH58" s="37"/>
      <c r="AI58" s="43"/>
      <c r="AJ58" s="11">
        <v>18</v>
      </c>
      <c r="AK58" s="24">
        <v>19</v>
      </c>
      <c r="AL58" s="24">
        <v>17</v>
      </c>
      <c r="AM58" s="24">
        <v>18</v>
      </c>
      <c r="AN58" s="24">
        <v>16</v>
      </c>
      <c r="AO58" s="24">
        <v>16</v>
      </c>
      <c r="AP58" s="24">
        <v>15</v>
      </c>
      <c r="AQ58">
        <v>17</v>
      </c>
      <c r="AR58">
        <v>15</v>
      </c>
      <c r="AS58">
        <v>16</v>
      </c>
      <c r="AT58">
        <v>16</v>
      </c>
      <c r="AU58" s="37"/>
      <c r="AV58" s="37"/>
      <c r="AW58">
        <v>22</v>
      </c>
      <c r="AX58">
        <f t="shared" si="4"/>
        <v>15</v>
      </c>
      <c r="AY58">
        <f t="shared" si="5"/>
        <v>16</v>
      </c>
      <c r="BA58" s="6" t="s">
        <v>92</v>
      </c>
    </row>
    <row r="59" spans="1:53" x14ac:dyDescent="0.25">
      <c r="A59" s="6"/>
      <c r="B59" s="2"/>
      <c r="C59" s="2"/>
      <c r="D59" s="2"/>
      <c r="E59" s="2"/>
      <c r="F59" s="2"/>
      <c r="G59" s="2"/>
      <c r="H59" s="2"/>
      <c r="I59" s="2"/>
      <c r="J59" s="42"/>
      <c r="K59" s="42"/>
      <c r="L59" s="42"/>
      <c r="M59" s="2"/>
      <c r="N59" s="2"/>
      <c r="O59" s="2"/>
      <c r="P59" s="2"/>
      <c r="Q59" s="2"/>
      <c r="R59" s="2"/>
      <c r="S59" s="2"/>
      <c r="T59" s="2"/>
      <c r="U59" s="42"/>
      <c r="V59" s="42"/>
      <c r="W59" s="2"/>
      <c r="X59" s="2"/>
      <c r="Y59" s="2"/>
      <c r="Z59" s="2"/>
      <c r="AA59" s="2"/>
      <c r="AB59" s="2"/>
      <c r="AC59" s="2"/>
      <c r="AD59" s="2"/>
      <c r="AE59" s="24"/>
      <c r="AF59" s="24"/>
      <c r="AG59" s="24"/>
      <c r="AH59" s="37"/>
      <c r="AI59" s="44"/>
      <c r="AJ59" s="45" t="s">
        <v>93</v>
      </c>
      <c r="AK59" s="24"/>
      <c r="AL59" s="24"/>
      <c r="AM59" s="24"/>
      <c r="AN59" s="24"/>
      <c r="AO59" s="24"/>
      <c r="AP59" s="24"/>
      <c r="AU59" s="37"/>
      <c r="AV59" s="37"/>
      <c r="BA59" s="6"/>
    </row>
    <row r="60" spans="1:53" x14ac:dyDescent="0.25">
      <c r="AJ60" s="46"/>
    </row>
    <row r="61" spans="1:53" x14ac:dyDescent="0.25">
      <c r="A61" s="39" t="s">
        <v>29</v>
      </c>
      <c r="B61">
        <f>AVERAGE(B34:B58)</f>
        <v>9.44</v>
      </c>
      <c r="C61">
        <f>AVERAGE(C34:C58)</f>
        <v>10.92</v>
      </c>
      <c r="D61">
        <f t="shared" ref="D61:AY61" si="6">AVERAGE(D34:D58)</f>
        <v>10.6</v>
      </c>
      <c r="E61">
        <f t="shared" si="6"/>
        <v>10.119999999999999</v>
      </c>
      <c r="F61">
        <f t="shared" si="6"/>
        <v>10.44</v>
      </c>
      <c r="G61">
        <f t="shared" si="6"/>
        <v>11.16</v>
      </c>
      <c r="H61">
        <f t="shared" si="6"/>
        <v>10.52</v>
      </c>
      <c r="I61">
        <f t="shared" si="6"/>
        <v>11.44</v>
      </c>
      <c r="J61" t="e">
        <f t="shared" si="6"/>
        <v>#DIV/0!</v>
      </c>
      <c r="K61" t="e">
        <f t="shared" si="6"/>
        <v>#DIV/0!</v>
      </c>
      <c r="L61" t="e">
        <f t="shared" si="6"/>
        <v>#DIV/0!</v>
      </c>
      <c r="M61">
        <f t="shared" si="6"/>
        <v>14.44</v>
      </c>
      <c r="N61">
        <f t="shared" si="6"/>
        <v>12.6</v>
      </c>
      <c r="O61">
        <f t="shared" si="6"/>
        <v>13.32</v>
      </c>
      <c r="P61">
        <f t="shared" si="6"/>
        <v>11.68</v>
      </c>
      <c r="Q61">
        <f t="shared" si="6"/>
        <v>10.4</v>
      </c>
      <c r="R61">
        <f t="shared" si="6"/>
        <v>12.44</v>
      </c>
      <c r="S61">
        <f t="shared" si="6"/>
        <v>12.04</v>
      </c>
      <c r="T61">
        <f t="shared" si="6"/>
        <v>10.92</v>
      </c>
      <c r="U61" t="e">
        <f t="shared" si="6"/>
        <v>#DIV/0!</v>
      </c>
      <c r="V61" t="e">
        <f t="shared" si="6"/>
        <v>#DIV/0!</v>
      </c>
      <c r="W61">
        <f t="shared" si="6"/>
        <v>13.8</v>
      </c>
      <c r="X61">
        <f t="shared" si="6"/>
        <v>11.8</v>
      </c>
      <c r="Y61">
        <f t="shared" si="6"/>
        <v>12.16</v>
      </c>
      <c r="Z61">
        <f t="shared" si="6"/>
        <v>12</v>
      </c>
      <c r="AA61">
        <f t="shared" si="6"/>
        <v>12.2</v>
      </c>
      <c r="AB61">
        <f t="shared" si="6"/>
        <v>12.44</v>
      </c>
      <c r="AC61">
        <f t="shared" si="6"/>
        <v>12.12</v>
      </c>
      <c r="AD61">
        <f t="shared" si="6"/>
        <v>11.8</v>
      </c>
      <c r="AE61">
        <f t="shared" si="6"/>
        <v>11.8</v>
      </c>
      <c r="AF61">
        <f t="shared" si="6"/>
        <v>11.8</v>
      </c>
      <c r="AG61">
        <f t="shared" si="6"/>
        <v>11.72</v>
      </c>
      <c r="AH61" t="e">
        <f t="shared" si="6"/>
        <v>#DIV/0!</v>
      </c>
      <c r="AI61" t="e">
        <f t="shared" si="6"/>
        <v>#DIV/0!</v>
      </c>
      <c r="AJ61" s="46">
        <f t="shared" si="6"/>
        <v>14</v>
      </c>
      <c r="AK61">
        <f t="shared" si="6"/>
        <v>14.48</v>
      </c>
      <c r="AL61">
        <f t="shared" si="6"/>
        <v>14.6</v>
      </c>
      <c r="AM61">
        <f t="shared" si="6"/>
        <v>15</v>
      </c>
      <c r="AN61">
        <f t="shared" si="6"/>
        <v>13.96</v>
      </c>
      <c r="AO61">
        <f t="shared" si="6"/>
        <v>13.32</v>
      </c>
      <c r="AP61">
        <f t="shared" si="6"/>
        <v>12.84</v>
      </c>
      <c r="AQ61">
        <f t="shared" si="6"/>
        <v>13</v>
      </c>
      <c r="AR61">
        <f t="shared" si="6"/>
        <v>12.32</v>
      </c>
      <c r="AS61">
        <f t="shared" si="6"/>
        <v>13</v>
      </c>
      <c r="AT61">
        <f t="shared" si="6"/>
        <v>13.84</v>
      </c>
      <c r="AU61" t="e">
        <f t="shared" si="6"/>
        <v>#DIV/0!</v>
      </c>
      <c r="AV61" t="e">
        <f t="shared" si="6"/>
        <v>#DIV/0!</v>
      </c>
      <c r="AW61">
        <f t="shared" si="6"/>
        <v>17.48</v>
      </c>
      <c r="AX61">
        <f t="shared" si="6"/>
        <v>12.6</v>
      </c>
      <c r="AY61">
        <f t="shared" si="6"/>
        <v>12</v>
      </c>
    </row>
    <row r="62" spans="1:53" x14ac:dyDescent="0.25">
      <c r="A62" s="39" t="s">
        <v>30</v>
      </c>
      <c r="B62" s="47">
        <f>STDEV(B34:B58)</f>
        <v>1.8275666882497048</v>
      </c>
      <c r="C62" s="47">
        <f>STDEV(C34:C58)</f>
        <v>1.7301252363147992</v>
      </c>
      <c r="D62" s="47">
        <f t="shared" ref="D62:AY62" si="7">STDEV(D34:D58)</f>
        <v>1.8484227510682361</v>
      </c>
      <c r="E62" s="47">
        <f t="shared" si="7"/>
        <v>1.3012814197295404</v>
      </c>
      <c r="F62" s="47">
        <f t="shared" si="7"/>
        <v>1.8275666882497048</v>
      </c>
      <c r="G62" s="47">
        <f t="shared" si="7"/>
        <v>1.1789826122551619</v>
      </c>
      <c r="H62" s="47">
        <f t="shared" si="7"/>
        <v>1.2948616399703319</v>
      </c>
      <c r="I62" s="47">
        <f t="shared" si="7"/>
        <v>2.0016659728003221</v>
      </c>
      <c r="J62" s="47" t="e">
        <f t="shared" si="7"/>
        <v>#DIV/0!</v>
      </c>
      <c r="K62" s="47" t="e">
        <f t="shared" si="7"/>
        <v>#DIV/0!</v>
      </c>
      <c r="L62" s="47" t="e">
        <f t="shared" si="7"/>
        <v>#DIV/0!</v>
      </c>
      <c r="M62" s="47">
        <f t="shared" si="7"/>
        <v>2.0016659728003221</v>
      </c>
      <c r="N62" s="47">
        <f t="shared" si="7"/>
        <v>1.8484227510682361</v>
      </c>
      <c r="O62" s="47">
        <f t="shared" si="7"/>
        <v>1.7729448195962887</v>
      </c>
      <c r="P62" s="47">
        <f t="shared" si="7"/>
        <v>1.1445523142259595</v>
      </c>
      <c r="Q62" s="47">
        <f t="shared" si="7"/>
        <v>1.3844373104863459</v>
      </c>
      <c r="R62" s="47">
        <f t="shared" si="7"/>
        <v>2.0016659728003221</v>
      </c>
      <c r="S62" s="47">
        <f t="shared" si="7"/>
        <v>1.513274595042156</v>
      </c>
      <c r="T62" s="47">
        <f t="shared" si="7"/>
        <v>1.1150485789118485</v>
      </c>
      <c r="U62" s="47" t="e">
        <f t="shared" si="7"/>
        <v>#DIV/0!</v>
      </c>
      <c r="V62" s="47" t="e">
        <f t="shared" si="7"/>
        <v>#DIV/0!</v>
      </c>
      <c r="W62" s="47">
        <f t="shared" si="7"/>
        <v>1.2583057392117916</v>
      </c>
      <c r="X62" s="47">
        <f t="shared" si="7"/>
        <v>1.2583057392117916</v>
      </c>
      <c r="Y62" s="47">
        <f t="shared" si="7"/>
        <v>1.5187714333192708</v>
      </c>
      <c r="Z62" s="47">
        <f t="shared" si="7"/>
        <v>1.0801234497346435</v>
      </c>
      <c r="AA62" s="47">
        <f t="shared" si="7"/>
        <v>1.3228756555322954</v>
      </c>
      <c r="AB62" s="47">
        <f t="shared" si="7"/>
        <v>2.0016659728003221</v>
      </c>
      <c r="AC62" s="47">
        <f t="shared" si="7"/>
        <v>1.4236104336041731</v>
      </c>
      <c r="AD62" s="47">
        <f t="shared" si="7"/>
        <v>1.2583057392117916</v>
      </c>
      <c r="AE62" s="47">
        <f t="shared" si="7"/>
        <v>1.5811388300841898</v>
      </c>
      <c r="AF62" s="47">
        <f t="shared" si="7"/>
        <v>1.2909944487358056</v>
      </c>
      <c r="AG62" s="47">
        <f t="shared" si="7"/>
        <v>1.5143755588800725</v>
      </c>
      <c r="AH62" s="47" t="e">
        <f t="shared" si="7"/>
        <v>#DIV/0!</v>
      </c>
      <c r="AI62" s="47" t="e">
        <f t="shared" si="7"/>
        <v>#DIV/0!</v>
      </c>
      <c r="AJ62" s="48">
        <f t="shared" si="7"/>
        <v>2.1015867021530821</v>
      </c>
      <c r="AK62" s="47">
        <f t="shared" si="7"/>
        <v>1.7823205847059775</v>
      </c>
      <c r="AL62" s="47">
        <f t="shared" si="7"/>
        <v>1.1180339887498947</v>
      </c>
      <c r="AM62" s="47">
        <f t="shared" si="7"/>
        <v>1.5545631755148024</v>
      </c>
      <c r="AN62" s="47">
        <f t="shared" si="7"/>
        <v>1.3379088160259651</v>
      </c>
      <c r="AO62" s="47">
        <f t="shared" si="7"/>
        <v>0.98826447202490597</v>
      </c>
      <c r="AP62" s="47">
        <f t="shared" si="7"/>
        <v>1.0279429296739517</v>
      </c>
      <c r="AQ62" s="47">
        <f t="shared" si="7"/>
        <v>2.1015867021530821</v>
      </c>
      <c r="AR62" s="47">
        <f t="shared" si="7"/>
        <v>0.98826447202490597</v>
      </c>
      <c r="AS62" s="47">
        <f t="shared" si="7"/>
        <v>1.5545631755148024</v>
      </c>
      <c r="AT62" s="47">
        <f t="shared" si="7"/>
        <v>1.0279429296739517</v>
      </c>
      <c r="AU62" s="47" t="e">
        <f t="shared" si="7"/>
        <v>#DIV/0!</v>
      </c>
      <c r="AV62" s="47" t="e">
        <f t="shared" si="7"/>
        <v>#DIV/0!</v>
      </c>
      <c r="AW62" s="47">
        <f t="shared" si="7"/>
        <v>1.7823205847059802</v>
      </c>
      <c r="AX62" s="47">
        <f t="shared" si="7"/>
        <v>1.1180339887498947</v>
      </c>
      <c r="AY62" s="47">
        <f t="shared" si="7"/>
        <v>2.1015867021530821</v>
      </c>
    </row>
    <row r="63" spans="1:53" x14ac:dyDescent="0.25">
      <c r="A63" s="39" t="s">
        <v>94</v>
      </c>
      <c r="B63" s="49">
        <f>B62/B61</f>
        <v>0.1935981661281467</v>
      </c>
      <c r="C63" s="49">
        <f>C62/C61</f>
        <v>0.15843637695190468</v>
      </c>
      <c r="D63" s="49">
        <f t="shared" ref="D63:AY63" si="8">D62/D61</f>
        <v>0.17437950481775813</v>
      </c>
      <c r="E63" s="49">
        <f t="shared" si="8"/>
        <v>0.12858512052663443</v>
      </c>
      <c r="F63" s="49">
        <f t="shared" si="8"/>
        <v>0.17505428048368821</v>
      </c>
      <c r="G63" s="49">
        <f t="shared" si="8"/>
        <v>0.10564360324867042</v>
      </c>
      <c r="H63" s="49">
        <f t="shared" si="8"/>
        <v>0.12308570722151445</v>
      </c>
      <c r="I63" s="49">
        <f t="shared" si="8"/>
        <v>0.17497080181820998</v>
      </c>
      <c r="J63" s="49" t="e">
        <f t="shared" si="8"/>
        <v>#DIV/0!</v>
      </c>
      <c r="K63" s="49" t="e">
        <f t="shared" si="8"/>
        <v>#DIV/0!</v>
      </c>
      <c r="L63" s="49" t="e">
        <f t="shared" si="8"/>
        <v>#DIV/0!</v>
      </c>
      <c r="M63" s="49">
        <f t="shared" si="8"/>
        <v>0.13861952720223839</v>
      </c>
      <c r="N63" s="49">
        <f t="shared" si="8"/>
        <v>0.14670021833874891</v>
      </c>
      <c r="O63" s="49">
        <f t="shared" si="8"/>
        <v>0.13310396543515682</v>
      </c>
      <c r="P63" s="49">
        <f t="shared" si="8"/>
        <v>9.7992492656332156E-2</v>
      </c>
      <c r="Q63" s="49">
        <f t="shared" si="8"/>
        <v>0.13311897216214863</v>
      </c>
      <c r="R63" s="49">
        <f t="shared" si="8"/>
        <v>0.16090562482317702</v>
      </c>
      <c r="S63" s="49">
        <f t="shared" si="8"/>
        <v>0.12568725872443157</v>
      </c>
      <c r="T63" s="49">
        <f t="shared" si="8"/>
        <v>0.10211067572452825</v>
      </c>
      <c r="U63" s="49" t="e">
        <f t="shared" si="8"/>
        <v>#DIV/0!</v>
      </c>
      <c r="V63" s="49" t="e">
        <f t="shared" si="8"/>
        <v>#DIV/0!</v>
      </c>
      <c r="W63" s="49">
        <f t="shared" si="8"/>
        <v>9.1181575305202281E-2</v>
      </c>
      <c r="X63" s="49">
        <f t="shared" si="8"/>
        <v>0.10663607959421961</v>
      </c>
      <c r="Y63" s="49">
        <f t="shared" si="8"/>
        <v>0.12489896655586108</v>
      </c>
      <c r="Z63" s="49">
        <f t="shared" si="8"/>
        <v>9.001028747788696E-2</v>
      </c>
      <c r="AA63" s="49">
        <f t="shared" si="8"/>
        <v>0.10843243078133569</v>
      </c>
      <c r="AB63" s="49">
        <f t="shared" si="8"/>
        <v>0.16090562482317702</v>
      </c>
      <c r="AC63" s="49">
        <f t="shared" si="8"/>
        <v>0.11745960673301759</v>
      </c>
      <c r="AD63" s="49">
        <f t="shared" si="8"/>
        <v>0.10663607959421961</v>
      </c>
      <c r="AE63" s="49">
        <f t="shared" si="8"/>
        <v>0.13399481610882963</v>
      </c>
      <c r="AF63" s="49">
        <f t="shared" si="8"/>
        <v>0.10940630921489877</v>
      </c>
      <c r="AG63" s="49">
        <f t="shared" si="8"/>
        <v>0.12921293164505737</v>
      </c>
      <c r="AH63" s="49" t="e">
        <f t="shared" si="8"/>
        <v>#DIV/0!</v>
      </c>
      <c r="AI63" s="49" t="e">
        <f t="shared" si="8"/>
        <v>#DIV/0!</v>
      </c>
      <c r="AJ63" s="50">
        <f t="shared" si="8"/>
        <v>0.15011333586807729</v>
      </c>
      <c r="AK63" s="49">
        <f t="shared" si="8"/>
        <v>0.12308843817030231</v>
      </c>
      <c r="AL63" s="49">
        <f t="shared" si="8"/>
        <v>7.6577670462321556E-2</v>
      </c>
      <c r="AM63" s="49">
        <f t="shared" si="8"/>
        <v>0.10363754503432016</v>
      </c>
      <c r="AN63" s="49">
        <f t="shared" si="8"/>
        <v>9.5838740403006092E-2</v>
      </c>
      <c r="AO63" s="49">
        <f t="shared" si="8"/>
        <v>7.4194029431299241E-2</v>
      </c>
      <c r="AP63" s="49">
        <f t="shared" si="8"/>
        <v>8.0057860566507141E-2</v>
      </c>
      <c r="AQ63" s="49">
        <f t="shared" si="8"/>
        <v>0.16166051555023708</v>
      </c>
      <c r="AR63" s="49">
        <f t="shared" si="8"/>
        <v>8.0216272079943668E-2</v>
      </c>
      <c r="AS63" s="49">
        <f t="shared" si="8"/>
        <v>0.11958178273190788</v>
      </c>
      <c r="AT63" s="49">
        <f t="shared" si="8"/>
        <v>7.4273333068927153E-2</v>
      </c>
      <c r="AU63" s="49" t="e">
        <f t="shared" si="8"/>
        <v>#DIV/0!</v>
      </c>
      <c r="AV63" s="49" t="e">
        <f t="shared" si="8"/>
        <v>#DIV/0!</v>
      </c>
      <c r="AW63" s="49">
        <f t="shared" si="8"/>
        <v>0.10196342017768766</v>
      </c>
      <c r="AX63" s="49">
        <f t="shared" si="8"/>
        <v>8.8732856249991637E-2</v>
      </c>
      <c r="AY63" s="49">
        <f t="shared" si="8"/>
        <v>0.17513222517942351</v>
      </c>
    </row>
    <row r="64" spans="1:53" x14ac:dyDescent="0.25">
      <c r="A64" s="3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</row>
    <row r="65" spans="1:51" x14ac:dyDescent="0.25">
      <c r="A65" s="39" t="s">
        <v>65</v>
      </c>
      <c r="B65">
        <f t="shared" ref="B65:V65" si="9">B61*22.8*0.239005736</f>
        <v>51.441682570752</v>
      </c>
      <c r="C65">
        <f t="shared" si="9"/>
        <v>59.506692126335999</v>
      </c>
      <c r="D65">
        <f t="shared" si="9"/>
        <v>57.762906276480003</v>
      </c>
      <c r="E65">
        <f t="shared" si="9"/>
        <v>55.147227501695994</v>
      </c>
      <c r="F65">
        <f t="shared" si="9"/>
        <v>56.891013351551997</v>
      </c>
      <c r="G65">
        <f t="shared" si="9"/>
        <v>60.814531513727999</v>
      </c>
      <c r="H65">
        <f t="shared" si="9"/>
        <v>57.326959814016</v>
      </c>
      <c r="I65">
        <f t="shared" si="9"/>
        <v>62.340344132351994</v>
      </c>
      <c r="J65" t="e">
        <f t="shared" si="9"/>
        <v>#DIV/0!</v>
      </c>
      <c r="K65" t="e">
        <f t="shared" si="9"/>
        <v>#DIV/0!</v>
      </c>
      <c r="L65" t="e">
        <f t="shared" si="9"/>
        <v>#DIV/0!</v>
      </c>
      <c r="M65">
        <f t="shared" si="9"/>
        <v>78.688336474751992</v>
      </c>
      <c r="N65">
        <f t="shared" si="9"/>
        <v>68.661567838079989</v>
      </c>
      <c r="O65">
        <f t="shared" si="9"/>
        <v>72.585086000255998</v>
      </c>
      <c r="P65">
        <f t="shared" si="9"/>
        <v>63.648183519743995</v>
      </c>
      <c r="Q65">
        <f t="shared" si="9"/>
        <v>56.673040120320003</v>
      </c>
      <c r="R65">
        <f t="shared" si="9"/>
        <v>67.789674913151998</v>
      </c>
      <c r="S65">
        <f t="shared" si="9"/>
        <v>65.609942600831999</v>
      </c>
      <c r="T65">
        <f t="shared" si="9"/>
        <v>59.506692126335999</v>
      </c>
      <c r="U65" t="e">
        <f t="shared" si="9"/>
        <v>#DIV/0!</v>
      </c>
      <c r="V65" t="e">
        <f t="shared" si="9"/>
        <v>#DIV/0!</v>
      </c>
      <c r="W65">
        <f>W61*22.8*0.239005736</f>
        <v>75.200764775040014</v>
      </c>
      <c r="X65">
        <f t="shared" ref="X65:AI65" si="10">X61*22.8*0.239005736</f>
        <v>64.302103213440006</v>
      </c>
      <c r="Y65">
        <f t="shared" si="10"/>
        <v>66.263862294527996</v>
      </c>
      <c r="Z65">
        <f t="shared" si="10"/>
        <v>65.391969369600005</v>
      </c>
      <c r="AA65">
        <f t="shared" si="10"/>
        <v>66.48183552575999</v>
      </c>
      <c r="AB65">
        <f t="shared" si="10"/>
        <v>67.789674913151998</v>
      </c>
      <c r="AC65">
        <f t="shared" si="10"/>
        <v>66.045889063296002</v>
      </c>
      <c r="AD65">
        <f t="shared" si="10"/>
        <v>64.302103213440006</v>
      </c>
      <c r="AE65">
        <f t="shared" si="10"/>
        <v>64.302103213440006</v>
      </c>
      <c r="AF65">
        <f t="shared" si="10"/>
        <v>64.302103213440006</v>
      </c>
      <c r="AG65">
        <f t="shared" si="10"/>
        <v>63.866156750976003</v>
      </c>
      <c r="AH65" t="e">
        <f t="shared" si="10"/>
        <v>#DIV/0!</v>
      </c>
      <c r="AI65" t="e">
        <f t="shared" si="10"/>
        <v>#DIV/0!</v>
      </c>
      <c r="AJ65">
        <f>AJ61*5.017105</f>
        <v>70.239469999999997</v>
      </c>
      <c r="AK65">
        <f t="shared" ref="AK65:AY65" si="11">AK61*5.017105</f>
        <v>72.647680399999999</v>
      </c>
      <c r="AL65">
        <f t="shared" si="11"/>
        <v>73.249732999999992</v>
      </c>
      <c r="AM65">
        <f t="shared" si="11"/>
        <v>75.256574999999998</v>
      </c>
      <c r="AN65">
        <f t="shared" si="11"/>
        <v>70.038785799999999</v>
      </c>
      <c r="AO65">
        <f t="shared" si="11"/>
        <v>66.827838600000007</v>
      </c>
      <c r="AP65">
        <f t="shared" si="11"/>
        <v>64.419628200000005</v>
      </c>
      <c r="AQ65">
        <f t="shared" si="11"/>
        <v>65.222364999999996</v>
      </c>
      <c r="AR65">
        <f t="shared" si="11"/>
        <v>61.810733599999999</v>
      </c>
      <c r="AS65">
        <f t="shared" si="11"/>
        <v>65.222364999999996</v>
      </c>
      <c r="AT65">
        <f t="shared" si="11"/>
        <v>69.436733199999992</v>
      </c>
      <c r="AU65" t="e">
        <f t="shared" si="11"/>
        <v>#DIV/0!</v>
      </c>
      <c r="AV65" t="e">
        <f t="shared" si="11"/>
        <v>#DIV/0!</v>
      </c>
      <c r="AW65">
        <f t="shared" si="11"/>
        <v>87.698995400000001</v>
      </c>
      <c r="AX65">
        <f t="shared" si="11"/>
        <v>63.215522999999997</v>
      </c>
      <c r="AY65">
        <f t="shared" si="11"/>
        <v>60.205259999999996</v>
      </c>
    </row>
    <row r="66" spans="1:51" x14ac:dyDescent="0.25">
      <c r="A66" s="39" t="s">
        <v>95</v>
      </c>
      <c r="B66">
        <f>B61*0.0722</f>
        <v>0.68156799999999995</v>
      </c>
      <c r="C66">
        <f t="shared" ref="C66:AI66" si="12">C61*0.0722</f>
        <v>0.78842400000000001</v>
      </c>
      <c r="D66">
        <f t="shared" si="12"/>
        <v>0.76532</v>
      </c>
      <c r="E66">
        <f t="shared" si="12"/>
        <v>0.73066399999999998</v>
      </c>
      <c r="F66">
        <f t="shared" si="12"/>
        <v>0.75376799999999999</v>
      </c>
      <c r="G66">
        <f t="shared" si="12"/>
        <v>0.80575200000000002</v>
      </c>
      <c r="H66">
        <f t="shared" si="12"/>
        <v>0.759544</v>
      </c>
      <c r="I66">
        <f t="shared" si="12"/>
        <v>0.82596799999999992</v>
      </c>
      <c r="J66" t="e">
        <f t="shared" si="12"/>
        <v>#DIV/0!</v>
      </c>
      <c r="K66" t="e">
        <f t="shared" si="12"/>
        <v>#DIV/0!</v>
      </c>
      <c r="L66" t="e">
        <f t="shared" si="12"/>
        <v>#DIV/0!</v>
      </c>
      <c r="M66">
        <f t="shared" si="12"/>
        <v>1.0425679999999999</v>
      </c>
      <c r="N66">
        <f t="shared" si="12"/>
        <v>0.90971999999999997</v>
      </c>
      <c r="O66">
        <f t="shared" si="12"/>
        <v>0.961704</v>
      </c>
      <c r="P66">
        <f t="shared" si="12"/>
        <v>0.84329599999999993</v>
      </c>
      <c r="Q66">
        <f t="shared" si="12"/>
        <v>0.75087999999999999</v>
      </c>
      <c r="R66">
        <f t="shared" si="12"/>
        <v>0.89816799999999997</v>
      </c>
      <c r="S66">
        <f t="shared" si="12"/>
        <v>0.86928799999999995</v>
      </c>
      <c r="T66">
        <f t="shared" si="12"/>
        <v>0.78842400000000001</v>
      </c>
      <c r="U66" t="e">
        <f t="shared" si="12"/>
        <v>#DIV/0!</v>
      </c>
      <c r="V66" t="e">
        <f t="shared" si="12"/>
        <v>#DIV/0!</v>
      </c>
      <c r="W66">
        <f t="shared" si="12"/>
        <v>0.99636000000000002</v>
      </c>
      <c r="X66">
        <f t="shared" si="12"/>
        <v>0.85196000000000005</v>
      </c>
      <c r="Y66">
        <f t="shared" si="12"/>
        <v>0.87795200000000007</v>
      </c>
      <c r="Z66">
        <f t="shared" si="12"/>
        <v>0.86640000000000006</v>
      </c>
      <c r="AA66">
        <f t="shared" si="12"/>
        <v>0.88083999999999996</v>
      </c>
      <c r="AB66">
        <f t="shared" si="12"/>
        <v>0.89816799999999997</v>
      </c>
      <c r="AC66">
        <f t="shared" si="12"/>
        <v>0.87506399999999995</v>
      </c>
      <c r="AD66">
        <f t="shared" si="12"/>
        <v>0.85196000000000005</v>
      </c>
      <c r="AE66">
        <f t="shared" si="12"/>
        <v>0.85196000000000005</v>
      </c>
      <c r="AF66">
        <f t="shared" si="12"/>
        <v>0.85196000000000005</v>
      </c>
      <c r="AG66">
        <f t="shared" si="12"/>
        <v>0.84618400000000005</v>
      </c>
      <c r="AH66" t="e">
        <f t="shared" si="12"/>
        <v>#DIV/0!</v>
      </c>
      <c r="AI66" t="e">
        <f t="shared" si="12"/>
        <v>#DIV/0!</v>
      </c>
      <c r="AJ66">
        <f>AJ61*0.213</f>
        <v>2.9819999999999998</v>
      </c>
      <c r="AK66">
        <f t="shared" ref="AK66:AY66" si="13">AK61*0.213</f>
        <v>3.0842399999999999</v>
      </c>
      <c r="AL66">
        <f t="shared" si="13"/>
        <v>3.1097999999999999</v>
      </c>
      <c r="AM66">
        <f t="shared" si="13"/>
        <v>3.1949999999999998</v>
      </c>
      <c r="AN66">
        <f t="shared" si="13"/>
        <v>2.9734799999999999</v>
      </c>
      <c r="AO66">
        <f t="shared" si="13"/>
        <v>2.8371599999999999</v>
      </c>
      <c r="AP66">
        <f t="shared" si="13"/>
        <v>2.7349199999999998</v>
      </c>
      <c r="AQ66">
        <f t="shared" si="13"/>
        <v>2.7690000000000001</v>
      </c>
      <c r="AR66">
        <f t="shared" si="13"/>
        <v>2.6241599999999998</v>
      </c>
      <c r="AS66">
        <f t="shared" si="13"/>
        <v>2.7690000000000001</v>
      </c>
      <c r="AT66">
        <f t="shared" si="13"/>
        <v>2.9479199999999999</v>
      </c>
      <c r="AU66" t="e">
        <f t="shared" si="13"/>
        <v>#DIV/0!</v>
      </c>
      <c r="AV66" t="e">
        <f t="shared" si="13"/>
        <v>#DIV/0!</v>
      </c>
      <c r="AW66">
        <f t="shared" si="13"/>
        <v>3.7232400000000001</v>
      </c>
      <c r="AX66">
        <f t="shared" si="13"/>
        <v>2.6837999999999997</v>
      </c>
      <c r="AY66">
        <f t="shared" si="13"/>
        <v>2.556</v>
      </c>
    </row>
    <row r="67" spans="1:51" x14ac:dyDescent="0.25">
      <c r="A67" s="39" t="s">
        <v>67</v>
      </c>
      <c r="B67">
        <f>AVERAGE(B34:B58)*0.027</f>
        <v>0.25488</v>
      </c>
      <c r="C67">
        <f t="shared" ref="C67:AI67" si="14">AVERAGE(C34:C58)*0.027</f>
        <v>0.29483999999999999</v>
      </c>
      <c r="D67">
        <f t="shared" si="14"/>
        <v>0.28620000000000001</v>
      </c>
      <c r="E67">
        <f t="shared" si="14"/>
        <v>0.27323999999999998</v>
      </c>
      <c r="F67">
        <f t="shared" si="14"/>
        <v>0.28187999999999996</v>
      </c>
      <c r="G67">
        <f t="shared" si="14"/>
        <v>0.30131999999999998</v>
      </c>
      <c r="H67">
        <f t="shared" si="14"/>
        <v>0.28403999999999996</v>
      </c>
      <c r="I67">
        <f t="shared" si="14"/>
        <v>0.30887999999999999</v>
      </c>
      <c r="J67" t="e">
        <f t="shared" si="14"/>
        <v>#DIV/0!</v>
      </c>
      <c r="K67" t="e">
        <f t="shared" si="14"/>
        <v>#DIV/0!</v>
      </c>
      <c r="L67" t="e">
        <f t="shared" si="14"/>
        <v>#DIV/0!</v>
      </c>
      <c r="M67">
        <f t="shared" si="14"/>
        <v>0.38988</v>
      </c>
      <c r="N67">
        <f t="shared" si="14"/>
        <v>0.3402</v>
      </c>
      <c r="O67">
        <f t="shared" si="14"/>
        <v>0.35964000000000002</v>
      </c>
      <c r="P67">
        <f t="shared" si="14"/>
        <v>0.31535999999999997</v>
      </c>
      <c r="Q67">
        <f t="shared" si="14"/>
        <v>0.28079999999999999</v>
      </c>
      <c r="R67">
        <f t="shared" si="14"/>
        <v>0.33587999999999996</v>
      </c>
      <c r="S67">
        <f t="shared" si="14"/>
        <v>0.32507999999999998</v>
      </c>
      <c r="T67">
        <f t="shared" si="14"/>
        <v>0.29483999999999999</v>
      </c>
      <c r="U67" t="e">
        <f t="shared" si="14"/>
        <v>#DIV/0!</v>
      </c>
      <c r="V67" t="e">
        <f t="shared" si="14"/>
        <v>#DIV/0!</v>
      </c>
      <c r="W67">
        <f t="shared" si="14"/>
        <v>0.37260000000000004</v>
      </c>
      <c r="X67">
        <f t="shared" si="14"/>
        <v>0.31859999999999999</v>
      </c>
      <c r="Y67">
        <f t="shared" si="14"/>
        <v>0.32832</v>
      </c>
      <c r="Z67">
        <f t="shared" si="14"/>
        <v>0.32400000000000001</v>
      </c>
      <c r="AA67">
        <f t="shared" si="14"/>
        <v>0.32939999999999997</v>
      </c>
      <c r="AB67">
        <f t="shared" si="14"/>
        <v>0.33587999999999996</v>
      </c>
      <c r="AC67">
        <f t="shared" si="14"/>
        <v>0.32723999999999998</v>
      </c>
      <c r="AD67">
        <f t="shared" si="14"/>
        <v>0.31859999999999999</v>
      </c>
      <c r="AE67">
        <f t="shared" si="14"/>
        <v>0.31859999999999999</v>
      </c>
      <c r="AF67">
        <f t="shared" si="14"/>
        <v>0.31859999999999999</v>
      </c>
      <c r="AG67">
        <f t="shared" si="14"/>
        <v>0.31644</v>
      </c>
      <c r="AH67" t="e">
        <f t="shared" si="14"/>
        <v>#DIV/0!</v>
      </c>
      <c r="AI67" t="e">
        <f t="shared" si="14"/>
        <v>#DIV/0!</v>
      </c>
      <c r="AJ67">
        <f>AVERAGE(AJ34:AJ58)*0.0332</f>
        <v>0.46479999999999999</v>
      </c>
      <c r="AK67">
        <f t="shared" ref="AK67:AY67" si="15">AVERAGE(AK34:AK58)*0.0332</f>
        <v>0.480736</v>
      </c>
      <c r="AL67">
        <f t="shared" si="15"/>
        <v>0.48471999999999998</v>
      </c>
      <c r="AM67">
        <f t="shared" si="15"/>
        <v>0.498</v>
      </c>
      <c r="AN67">
        <f t="shared" si="15"/>
        <v>0.46347200000000005</v>
      </c>
      <c r="AO67">
        <f t="shared" si="15"/>
        <v>0.44222400000000001</v>
      </c>
      <c r="AP67">
        <f t="shared" si="15"/>
        <v>0.426288</v>
      </c>
      <c r="AQ67">
        <f t="shared" si="15"/>
        <v>0.43159999999999998</v>
      </c>
      <c r="AR67">
        <f t="shared" si="15"/>
        <v>0.409024</v>
      </c>
      <c r="AS67">
        <f t="shared" si="15"/>
        <v>0.43159999999999998</v>
      </c>
      <c r="AT67">
        <f t="shared" si="15"/>
        <v>0.45948800000000001</v>
      </c>
      <c r="AU67" t="e">
        <f t="shared" si="15"/>
        <v>#DIV/0!</v>
      </c>
      <c r="AV67" t="e">
        <f t="shared" si="15"/>
        <v>#DIV/0!</v>
      </c>
      <c r="AW67">
        <f t="shared" si="15"/>
        <v>0.58033600000000007</v>
      </c>
      <c r="AX67">
        <f t="shared" si="15"/>
        <v>0.41831999999999997</v>
      </c>
      <c r="AY67">
        <f t="shared" si="15"/>
        <v>0.39839999999999998</v>
      </c>
    </row>
    <row r="69" spans="1:51" x14ac:dyDescent="0.25">
      <c r="A69" s="39" t="s">
        <v>96</v>
      </c>
      <c r="B69" s="51">
        <f t="shared" ref="B69:AY69" si="16">(B65-B29)*2/(B29+B65)</f>
        <v>6.9856901061701782E-2</v>
      </c>
      <c r="C69" s="51">
        <f t="shared" si="16"/>
        <v>8.194802154062264E-2</v>
      </c>
      <c r="D69" s="51">
        <f t="shared" si="16"/>
        <v>0.12380048507856159</v>
      </c>
      <c r="E69" s="51">
        <f t="shared" si="16"/>
        <v>-3.9892622922967427E-2</v>
      </c>
      <c r="F69" s="51">
        <f t="shared" si="16"/>
        <v>-4.4934777505785915E-3</v>
      </c>
      <c r="G69" s="51">
        <f t="shared" si="16"/>
        <v>-1.2062876964905203E-2</v>
      </c>
      <c r="H69" s="51">
        <f t="shared" si="16"/>
        <v>-3.2632945955845907E-3</v>
      </c>
      <c r="I69" s="51">
        <f t="shared" si="16"/>
        <v>3.4824939149971909E-2</v>
      </c>
      <c r="J69" s="51" t="e">
        <f t="shared" si="16"/>
        <v>#DIV/0!</v>
      </c>
      <c r="K69" s="51" t="e">
        <f t="shared" si="16"/>
        <v>#DIV/0!</v>
      </c>
      <c r="L69" s="51" t="e">
        <f t="shared" si="16"/>
        <v>#DIV/0!</v>
      </c>
      <c r="M69" s="51">
        <f t="shared" si="16"/>
        <v>0.23268683032686815</v>
      </c>
      <c r="N69" s="51">
        <f t="shared" si="16"/>
        <v>7.0277593612175934E-2</v>
      </c>
      <c r="O69" s="51">
        <f>(O65-O29)*2/(O29+O65)</f>
        <v>0.15271201338285742</v>
      </c>
      <c r="P69" s="51">
        <f t="shared" si="16"/>
        <v>6.0262745570687582E-3</v>
      </c>
      <c r="Q69" s="51">
        <f t="shared" si="16"/>
        <v>-8.332213412175821E-3</v>
      </c>
      <c r="R69" s="51">
        <f t="shared" si="16"/>
        <v>0.22484390197985624</v>
      </c>
      <c r="S69" s="51">
        <f t="shared" si="16"/>
        <v>8.1844380403458095E-2</v>
      </c>
      <c r="T69" s="51">
        <f t="shared" si="16"/>
        <v>-9.3540384085270725E-2</v>
      </c>
      <c r="U69" s="51" t="e">
        <f t="shared" si="16"/>
        <v>#DIV/0!</v>
      </c>
      <c r="V69" s="51" t="e">
        <f t="shared" si="16"/>
        <v>#DIV/0!</v>
      </c>
      <c r="W69" s="51">
        <f t="shared" si="16"/>
        <v>0.10000800918386446</v>
      </c>
      <c r="X69" s="51">
        <f t="shared" si="16"/>
        <v>-2.5423480022311498E-2</v>
      </c>
      <c r="Y69" s="51">
        <f t="shared" si="16"/>
        <v>-3.1803725579282238E-2</v>
      </c>
      <c r="Z69" s="51">
        <f t="shared" si="16"/>
        <v>-7.1501071388293758E-2</v>
      </c>
      <c r="AA69" s="51">
        <f t="shared" si="16"/>
        <v>-5.498839258244094E-2</v>
      </c>
      <c r="AB69" s="51">
        <f t="shared" si="16"/>
        <v>1.7502752448972075E-3</v>
      </c>
      <c r="AC69" s="51">
        <f t="shared" si="16"/>
        <v>-9.737547175247099E-3</v>
      </c>
      <c r="AD69" s="51">
        <f t="shared" si="16"/>
        <v>-0.17777898187532179</v>
      </c>
      <c r="AE69" s="51">
        <f t="shared" si="16"/>
        <v>-0.11570247933884295</v>
      </c>
      <c r="AF69" s="51">
        <f t="shared" si="16"/>
        <v>-0.150521076800396</v>
      </c>
      <c r="AG69" s="51">
        <f t="shared" si="16"/>
        <v>-0.21708612452961115</v>
      </c>
      <c r="AH69" s="51" t="e">
        <f t="shared" si="16"/>
        <v>#DIV/0!</v>
      </c>
      <c r="AI69" s="51" t="e">
        <f t="shared" si="16"/>
        <v>#DIV/0!</v>
      </c>
      <c r="AJ69" s="51">
        <f t="shared" si="16"/>
        <v>-0.25135311136739447</v>
      </c>
      <c r="AK69" s="51">
        <f t="shared" si="16"/>
        <v>-7.205538626527197E-2</v>
      </c>
      <c r="AL69" s="51">
        <f t="shared" si="16"/>
        <v>-0.11838953163283876</v>
      </c>
      <c r="AM69" s="51">
        <f t="shared" si="16"/>
        <v>-8.4975727255321543E-2</v>
      </c>
      <c r="AN69" s="51">
        <f t="shared" si="16"/>
        <v>-0.16619005430636566</v>
      </c>
      <c r="AO69" s="52">
        <f t="shared" si="16"/>
        <v>-0.33555837768567987</v>
      </c>
      <c r="AP69" s="52">
        <f t="shared" si="16"/>
        <v>-0.29513860045038726</v>
      </c>
      <c r="AQ69" s="52">
        <f t="shared" si="16"/>
        <v>-0.22071051597696967</v>
      </c>
      <c r="AR69" s="52">
        <f t="shared" si="16"/>
        <v>-0.32645906913025713</v>
      </c>
      <c r="AS69" s="51">
        <f t="shared" si="16"/>
        <v>-0.15165983705771527</v>
      </c>
      <c r="AT69" s="51">
        <f t="shared" si="16"/>
        <v>-4.2462625667850383E-2</v>
      </c>
      <c r="AU69" s="51" t="e">
        <f t="shared" si="16"/>
        <v>#DIV/0!</v>
      </c>
      <c r="AV69" s="51" t="e">
        <f t="shared" si="16"/>
        <v>#DIV/0!</v>
      </c>
      <c r="AW69" s="51">
        <f t="shared" si="16"/>
        <v>0.24104036760649139</v>
      </c>
      <c r="AX69" s="51">
        <f t="shared" si="16"/>
        <v>-6.2649505387166571E-2</v>
      </c>
      <c r="AY69" s="51">
        <f t="shared" si="16"/>
        <v>-8.4183590852157264E-2</v>
      </c>
    </row>
    <row r="70" spans="1:51" x14ac:dyDescent="0.25">
      <c r="A70" s="39" t="s">
        <v>97</v>
      </c>
      <c r="B70" s="51">
        <f>(B66-B30)/B30</f>
        <v>-0.80420113991542563</v>
      </c>
      <c r="C70" s="51">
        <f t="shared" ref="C70:AY71" si="17">(C66-C30)/C30</f>
        <v>-0.80181587837837842</v>
      </c>
      <c r="D70" s="51">
        <f t="shared" si="17"/>
        <v>-0.79332209907749474</v>
      </c>
      <c r="E70" s="51">
        <f t="shared" si="17"/>
        <v>-0.82455867381240511</v>
      </c>
      <c r="F70" s="51">
        <f t="shared" si="17"/>
        <v>-0.81823600902830029</v>
      </c>
      <c r="G70" s="51">
        <f t="shared" si="17"/>
        <v>-0.81960668421901028</v>
      </c>
      <c r="H70" s="51">
        <f t="shared" si="17"/>
        <v>-0.81801226758673573</v>
      </c>
      <c r="I70" s="51">
        <f t="shared" si="17"/>
        <v>-0.81094631216582436</v>
      </c>
      <c r="J70" s="51" t="e">
        <f t="shared" si="17"/>
        <v>#DIV/0!</v>
      </c>
      <c r="K70" s="51" t="e">
        <f t="shared" si="17"/>
        <v>#DIV/0!</v>
      </c>
      <c r="L70" s="51" t="e">
        <f t="shared" si="17"/>
        <v>#DIV/0!</v>
      </c>
      <c r="M70" s="51">
        <f t="shared" si="17"/>
        <v>-0.76933928034124499</v>
      </c>
      <c r="N70" s="51">
        <f t="shared" si="17"/>
        <v>-0.80411865019895612</v>
      </c>
      <c r="O70" s="51">
        <f t="shared" si="17"/>
        <v>-0.78722986247544202</v>
      </c>
      <c r="P70" s="51">
        <f t="shared" si="17"/>
        <v>-0.81631379929252268</v>
      </c>
      <c r="Q70" s="51">
        <f t="shared" si="17"/>
        <v>-0.81893242278681255</v>
      </c>
      <c r="R70" s="51">
        <f t="shared" si="17"/>
        <v>-0.7711650564591741</v>
      </c>
      <c r="S70" s="51">
        <f t="shared" si="17"/>
        <v>-0.8018364518364518</v>
      </c>
      <c r="T70" s="51">
        <f t="shared" si="17"/>
        <v>-0.8337331713736208</v>
      </c>
      <c r="U70" s="51" t="e">
        <f t="shared" si="17"/>
        <v>#DIV/0!</v>
      </c>
      <c r="V70" s="51" t="e">
        <f t="shared" si="17"/>
        <v>#DIV/0!</v>
      </c>
      <c r="W70" s="51">
        <f t="shared" si="17"/>
        <v>-0.79819657787283682</v>
      </c>
      <c r="X70" s="51">
        <f t="shared" si="17"/>
        <v>-0.82200103628675059</v>
      </c>
      <c r="Y70" s="51">
        <f t="shared" si="17"/>
        <v>-0.82313333011007417</v>
      </c>
      <c r="Z70" s="51">
        <f t="shared" si="17"/>
        <v>-0.83002165928995186</v>
      </c>
      <c r="AA70" s="51">
        <f t="shared" si="17"/>
        <v>-0.82718868694478453</v>
      </c>
      <c r="AB70" s="51">
        <f t="shared" si="17"/>
        <v>-0.81709756773047915</v>
      </c>
      <c r="AC70" s="51">
        <f t="shared" si="17"/>
        <v>-0.81918670964542517</v>
      </c>
      <c r="AD70" s="51">
        <f t="shared" si="17"/>
        <v>-0.84722700407413787</v>
      </c>
      <c r="AE70" s="51">
        <f t="shared" si="17"/>
        <v>-0.83738738738738738</v>
      </c>
      <c r="AF70" s="51">
        <f t="shared" si="17"/>
        <v>-0.84297636425295996</v>
      </c>
      <c r="AG70" s="51">
        <f t="shared" si="17"/>
        <v>-0.85317258707089216</v>
      </c>
      <c r="AH70" s="51" t="e">
        <f t="shared" si="17"/>
        <v>#DIV/0!</v>
      </c>
      <c r="AI70" s="51" t="e">
        <f t="shared" si="17"/>
        <v>#DIV/0!</v>
      </c>
      <c r="AJ70" s="51">
        <f t="shared" si="17"/>
        <v>-0.54558753611527633</v>
      </c>
      <c r="AK70" s="51">
        <f t="shared" si="17"/>
        <v>-0.4556416041254201</v>
      </c>
      <c r="AL70" s="51">
        <f t="shared" si="17"/>
        <v>-0.48034437663469925</v>
      </c>
      <c r="AM70" s="51">
        <f t="shared" si="17"/>
        <v>-0.46264040014040014</v>
      </c>
      <c r="AN70" s="51">
        <f t="shared" si="17"/>
        <v>-0.50472147388546107</v>
      </c>
      <c r="AO70" s="51">
        <f t="shared" si="17"/>
        <v>-0.58306382978723403</v>
      </c>
      <c r="AP70" s="51">
        <f t="shared" si="17"/>
        <v>-0.56541784115403759</v>
      </c>
      <c r="AQ70" s="51">
        <f t="shared" si="17"/>
        <v>-0.53124447977389155</v>
      </c>
      <c r="AR70" s="51">
        <f t="shared" si="17"/>
        <v>-0.57914484143586309</v>
      </c>
      <c r="AS70" s="51">
        <f t="shared" si="17"/>
        <v>-0.49742599742599736</v>
      </c>
      <c r="AT70" s="51">
        <f t="shared" si="17"/>
        <v>-0.43927789593816474</v>
      </c>
      <c r="AU70" s="51" t="e">
        <f t="shared" si="17"/>
        <v>#DIV/0!</v>
      </c>
      <c r="AV70" s="51" t="e">
        <f t="shared" si="17"/>
        <v>#DIV/0!</v>
      </c>
      <c r="AW70" s="51">
        <f t="shared" si="17"/>
        <v>-0.25460660660660661</v>
      </c>
      <c r="AX70" s="51">
        <f t="shared" si="17"/>
        <v>-0.45049140049140057</v>
      </c>
      <c r="AY70" s="51">
        <f t="shared" si="17"/>
        <v>-0.46221380616285079</v>
      </c>
    </row>
    <row r="71" spans="1:51" x14ac:dyDescent="0.25">
      <c r="A71" s="39" t="s">
        <v>98</v>
      </c>
      <c r="B71" s="51">
        <f>(B67-B31)/B31</f>
        <v>-0.53768196698474602</v>
      </c>
      <c r="C71" s="51">
        <f t="shared" si="17"/>
        <v>-0.53204991467576801</v>
      </c>
      <c r="D71" s="51">
        <f t="shared" si="17"/>
        <v>-0.51199449996316926</v>
      </c>
      <c r="E71" s="51">
        <f t="shared" si="17"/>
        <v>-0.58574994360232002</v>
      </c>
      <c r="F71" s="51">
        <f t="shared" si="17"/>
        <v>-0.57082093969933712</v>
      </c>
      <c r="G71" s="51">
        <f t="shared" si="17"/>
        <v>-0.57405736231077698</v>
      </c>
      <c r="H71" s="51">
        <f t="shared" si="17"/>
        <v>-0.57029264396194901</v>
      </c>
      <c r="I71" s="51">
        <f t="shared" si="17"/>
        <v>-0.55360859069341539</v>
      </c>
      <c r="J71" s="51" t="e">
        <f t="shared" si="17"/>
        <v>#DIV/0!</v>
      </c>
      <c r="K71" s="51" t="e">
        <f t="shared" si="17"/>
        <v>#DIV/0!</v>
      </c>
      <c r="L71" s="51" t="e">
        <f t="shared" si="17"/>
        <v>#DIV/0!</v>
      </c>
      <c r="M71" s="51">
        <f t="shared" si="17"/>
        <v>-0.45536654217263312</v>
      </c>
      <c r="N71" s="51">
        <f t="shared" si="17"/>
        <v>-0.53748719320799532</v>
      </c>
      <c r="O71" s="51">
        <f t="shared" si="17"/>
        <v>-0.49760958045287207</v>
      </c>
      <c r="P71" s="51">
        <f t="shared" si="17"/>
        <v>-0.56628224001689975</v>
      </c>
      <c r="Q71" s="51">
        <f t="shared" si="17"/>
        <v>-0.57246530391504846</v>
      </c>
      <c r="R71" s="51">
        <f t="shared" si="17"/>
        <v>-0.45967754389758009</v>
      </c>
      <c r="S71" s="51">
        <f t="shared" si="17"/>
        <v>-0.53209849249008578</v>
      </c>
      <c r="T71" s="51">
        <f t="shared" si="17"/>
        <v>-0.60741266249952064</v>
      </c>
      <c r="U71" s="51" t="e">
        <f t="shared" si="17"/>
        <v>#DIV/0!</v>
      </c>
      <c r="V71" s="51" t="e">
        <f t="shared" si="17"/>
        <v>#DIV/0!</v>
      </c>
      <c r="W71" s="51">
        <f t="shared" si="17"/>
        <v>-0.52350406364328317</v>
      </c>
      <c r="X71" s="51">
        <f t="shared" si="17"/>
        <v>-0.57971087907704189</v>
      </c>
      <c r="Y71" s="51">
        <f t="shared" si="17"/>
        <v>-0.582384438325386</v>
      </c>
      <c r="Z71" s="51">
        <f t="shared" si="17"/>
        <v>-0.59864908254153237</v>
      </c>
      <c r="AA71" s="51">
        <f t="shared" si="17"/>
        <v>-0.59195990058389125</v>
      </c>
      <c r="AB71" s="51">
        <f t="shared" si="17"/>
        <v>-0.56813286510439498</v>
      </c>
      <c r="AC71" s="51">
        <f t="shared" si="17"/>
        <v>-0.57306572314243664</v>
      </c>
      <c r="AD71" s="51">
        <f t="shared" si="17"/>
        <v>-0.63927414621421275</v>
      </c>
      <c r="AE71" s="51">
        <f t="shared" si="17"/>
        <v>-0.61604095563139927</v>
      </c>
      <c r="AF71" s="51">
        <f t="shared" si="17"/>
        <v>-0.62923758399758689</v>
      </c>
      <c r="AG71" s="51">
        <f t="shared" si="17"/>
        <v>-0.6533127889060093</v>
      </c>
      <c r="AH71" s="51" t="e">
        <f t="shared" si="17"/>
        <v>#DIV/0!</v>
      </c>
      <c r="AI71" s="51" t="e">
        <f t="shared" si="17"/>
        <v>#DIV/0!</v>
      </c>
      <c r="AJ71" s="51">
        <f t="shared" si="17"/>
        <v>-0.55278864375651371</v>
      </c>
      <c r="AK71" s="51">
        <f t="shared" si="17"/>
        <v>-0.46426809154742588</v>
      </c>
      <c r="AL71" s="51">
        <f t="shared" si="17"/>
        <v>-0.48857939740907919</v>
      </c>
      <c r="AM71" s="51">
        <f t="shared" si="17"/>
        <v>-0.47115597712867335</v>
      </c>
      <c r="AN71" s="51">
        <f t="shared" si="17"/>
        <v>-0.51257018901192153</v>
      </c>
      <c r="AO71" s="51">
        <f t="shared" si="17"/>
        <v>-0.58967104785418634</v>
      </c>
      <c r="AP71" s="51">
        <f t="shared" si="17"/>
        <v>-0.57230469649699534</v>
      </c>
      <c r="AQ71" s="51">
        <f t="shared" si="17"/>
        <v>-0.53867288288087323</v>
      </c>
      <c r="AR71" s="51">
        <f t="shared" si="17"/>
        <v>-0.58581416399863329</v>
      </c>
      <c r="AS71" s="51">
        <f t="shared" si="17"/>
        <v>-0.5053903245029524</v>
      </c>
      <c r="AT71" s="51">
        <f t="shared" si="17"/>
        <v>-0.44816370024390823</v>
      </c>
      <c r="AU71" s="51" t="e">
        <f t="shared" si="17"/>
        <v>#DIV/0!</v>
      </c>
      <c r="AV71" s="51" t="e">
        <f t="shared" si="17"/>
        <v>#DIV/0!</v>
      </c>
      <c r="AW71" s="51">
        <f t="shared" si="17"/>
        <v>-0.26641891037795457</v>
      </c>
      <c r="AX71" s="51">
        <f t="shared" si="17"/>
        <v>-0.45919950356810429</v>
      </c>
      <c r="AY71" s="51">
        <f t="shared" si="17"/>
        <v>-0.47073614341717207</v>
      </c>
    </row>
    <row r="72" spans="1:51" ht="18.75" x14ac:dyDescent="0.3">
      <c r="A72" s="53" t="s">
        <v>99</v>
      </c>
      <c r="U72" s="54" t="s">
        <v>100</v>
      </c>
    </row>
    <row r="73" spans="1:51" ht="18.75" x14ac:dyDescent="0.3">
      <c r="A73" s="55" t="s">
        <v>101</v>
      </c>
      <c r="U73" s="54" t="s">
        <v>102</v>
      </c>
    </row>
    <row r="74" spans="1:51" ht="18.75" x14ac:dyDescent="0.3">
      <c r="A74" s="55" t="s">
        <v>103</v>
      </c>
      <c r="U74" s="54" t="s">
        <v>104</v>
      </c>
      <c r="AJ74" t="s">
        <v>105</v>
      </c>
      <c r="AL74" s="56" t="e">
        <f>AVERAGE(AJ69:AT69,AW69:AY69)=AVERAGE(AJ69:AY69)</f>
        <v>#DIV/0!</v>
      </c>
    </row>
    <row r="75" spans="1:51" ht="18.75" x14ac:dyDescent="0.3">
      <c r="A75" s="55"/>
      <c r="U75" s="54" t="s">
        <v>106</v>
      </c>
    </row>
    <row r="77" spans="1:51" x14ac:dyDescent="0.25">
      <c r="U77" s="57" t="s">
        <v>107</v>
      </c>
    </row>
    <row r="78" spans="1:51" x14ac:dyDescent="0.25">
      <c r="A78" t="s">
        <v>108</v>
      </c>
    </row>
    <row r="79" spans="1:51" x14ac:dyDescent="0.25">
      <c r="A79" t="s">
        <v>109</v>
      </c>
      <c r="C79">
        <v>7.4145000000000003E-2</v>
      </c>
      <c r="D79">
        <v>8.86464E-2</v>
      </c>
      <c r="E79">
        <v>9.9172800000000005E-2</v>
      </c>
      <c r="F79">
        <v>0.108</v>
      </c>
      <c r="G79">
        <v>0.1151856</v>
      </c>
      <c r="H79">
        <v>0.1198512</v>
      </c>
      <c r="I79">
        <v>0.12473279999999999</v>
      </c>
      <c r="J79">
        <v>0.1277568</v>
      </c>
      <c r="K79">
        <v>0.12890879999999999</v>
      </c>
      <c r="L79">
        <v>0.13004640000000001</v>
      </c>
      <c r="M79">
        <v>0.13178879999999998</v>
      </c>
      <c r="N79">
        <v>0.14168159999999999</v>
      </c>
      <c r="O79">
        <v>0.14752799999999999</v>
      </c>
      <c r="P79">
        <v>0.15010559999999998</v>
      </c>
      <c r="Q79">
        <v>0.15269759999999999</v>
      </c>
      <c r="R79">
        <v>0.15170399999999998</v>
      </c>
      <c r="S79">
        <v>0.15302879999999999</v>
      </c>
      <c r="T79">
        <v>0.15661439999999999</v>
      </c>
      <c r="U79">
        <v>0.15877440000000001</v>
      </c>
      <c r="V79">
        <v>0.16031519999999999</v>
      </c>
      <c r="W79">
        <v>0.16214399999999998</v>
      </c>
      <c r="X79">
        <v>0.16443359999999999</v>
      </c>
      <c r="Y79">
        <v>0.16616159999999999</v>
      </c>
      <c r="Z79">
        <v>0.16808869565217391</v>
      </c>
      <c r="AA79">
        <v>0.16957565217391302</v>
      </c>
      <c r="AB79">
        <v>0.17121913043478262</v>
      </c>
      <c r="AC79">
        <v>0.17156347826086957</v>
      </c>
      <c r="AD79">
        <v>0.17411478260869567</v>
      </c>
      <c r="AE79">
        <v>0.17330727272727273</v>
      </c>
      <c r="AF79">
        <v>0.17013272727272727</v>
      </c>
    </row>
    <row r="80" spans="1:51" x14ac:dyDescent="0.25">
      <c r="A80" t="s">
        <v>110</v>
      </c>
      <c r="C80">
        <v>0.47370416666666665</v>
      </c>
      <c r="D80">
        <v>0.56635199999999997</v>
      </c>
      <c r="E80">
        <v>0.63360400000000006</v>
      </c>
      <c r="F80">
        <v>0.69</v>
      </c>
      <c r="G80">
        <v>0.7359079999999999</v>
      </c>
      <c r="H80">
        <v>0.76571600000000006</v>
      </c>
      <c r="I80">
        <v>0.79690399999999995</v>
      </c>
      <c r="J80">
        <v>0.81622399999999995</v>
      </c>
      <c r="K80">
        <v>0.82358399999999998</v>
      </c>
      <c r="L80">
        <v>0.83085199999999992</v>
      </c>
      <c r="M80">
        <v>0.84198399999999995</v>
      </c>
      <c r="N80">
        <v>0.90518799999999999</v>
      </c>
      <c r="O80">
        <v>0.94253999999999993</v>
      </c>
      <c r="P80">
        <v>0.95900799999999997</v>
      </c>
      <c r="Q80">
        <v>0.97556799999999999</v>
      </c>
      <c r="R80">
        <v>0.96921999999999986</v>
      </c>
      <c r="S80">
        <v>0.97768399999999989</v>
      </c>
      <c r="T80">
        <v>1.0005919999999999</v>
      </c>
      <c r="U80">
        <v>1.014392</v>
      </c>
      <c r="V80">
        <v>1.0242359999999999</v>
      </c>
      <c r="W80">
        <v>1.03592</v>
      </c>
      <c r="X80">
        <v>1.050548</v>
      </c>
      <c r="Y80">
        <v>1.061588</v>
      </c>
      <c r="Z80">
        <v>1.0738999999999999</v>
      </c>
      <c r="AA80">
        <v>1.0833999999999999</v>
      </c>
      <c r="AB80">
        <v>1.0938999999999999</v>
      </c>
      <c r="AC80">
        <v>1.0960999999999999</v>
      </c>
      <c r="AD80">
        <v>1.1123999999999998</v>
      </c>
      <c r="AE80">
        <v>1.107240909090909</v>
      </c>
      <c r="AF80">
        <v>1.0869590909090907</v>
      </c>
    </row>
    <row r="81" spans="1:32" x14ac:dyDescent="0.25">
      <c r="A81" t="s">
        <v>111</v>
      </c>
    </row>
    <row r="82" spans="1:32" x14ac:dyDescent="0.25">
      <c r="A82" t="s">
        <v>109</v>
      </c>
      <c r="C82">
        <v>6.72624E-2</v>
      </c>
      <c r="D82">
        <v>6.9782399999999994E-2</v>
      </c>
      <c r="E82">
        <v>7.8796799999999986E-2</v>
      </c>
      <c r="F82">
        <v>7.9905600000000007E-2</v>
      </c>
      <c r="G82">
        <v>8.1878400000000004E-2</v>
      </c>
      <c r="H82">
        <v>8.3635199999999993E-2</v>
      </c>
      <c r="I82">
        <v>8.631359999999999E-2</v>
      </c>
      <c r="J82">
        <v>8.8214399999999998E-2</v>
      </c>
      <c r="K82">
        <v>8.8617599999999991E-2</v>
      </c>
      <c r="L82">
        <v>8.982720000000001E-2</v>
      </c>
      <c r="M82">
        <v>9.0921599999999991E-2</v>
      </c>
      <c r="N82">
        <v>9.4276799999999994E-2</v>
      </c>
      <c r="O82">
        <v>9.6969600000000003E-2</v>
      </c>
      <c r="P82">
        <v>9.882719999999999E-2</v>
      </c>
      <c r="Q82">
        <v>0.10051199999999999</v>
      </c>
      <c r="R82">
        <v>9.9820799999999987E-2</v>
      </c>
      <c r="S82">
        <v>0.10084319999999999</v>
      </c>
      <c r="T82">
        <v>0.1017792</v>
      </c>
      <c r="U82">
        <v>0.1054368</v>
      </c>
      <c r="V82">
        <v>0.1090368</v>
      </c>
      <c r="W82">
        <v>0.11426399999999998</v>
      </c>
      <c r="X82">
        <v>0.12019679999999999</v>
      </c>
      <c r="Y82">
        <v>0.12674879999999999</v>
      </c>
      <c r="Z82">
        <v>0.13867199999999999</v>
      </c>
      <c r="AA82">
        <v>0.14574239999999997</v>
      </c>
      <c r="AB82">
        <v>0.15251039999999996</v>
      </c>
      <c r="AC82">
        <v>0.15750719999999999</v>
      </c>
      <c r="AD82">
        <v>0.16090559999999998</v>
      </c>
      <c r="AE82">
        <v>0.16068960000000002</v>
      </c>
      <c r="AF82">
        <v>0.16110719999999998</v>
      </c>
    </row>
    <row r="83" spans="1:32" x14ac:dyDescent="0.25">
      <c r="A83" t="s">
        <v>110</v>
      </c>
      <c r="C83">
        <v>0.42973199999999995</v>
      </c>
      <c r="D83">
        <v>0.44583200000000001</v>
      </c>
      <c r="E83">
        <v>0.50342399999999998</v>
      </c>
      <c r="F83">
        <v>0.51050799999999996</v>
      </c>
      <c r="G83">
        <v>0.52311200000000002</v>
      </c>
      <c r="H83">
        <v>0.53433599999999992</v>
      </c>
      <c r="I83">
        <v>0.55144799999999994</v>
      </c>
      <c r="J83">
        <v>0.56359199999999998</v>
      </c>
      <c r="K83">
        <v>0.56616799999999989</v>
      </c>
      <c r="L83">
        <v>0.57389599999999996</v>
      </c>
      <c r="M83">
        <v>0.58088799999999996</v>
      </c>
      <c r="N83">
        <v>0.60232399999999997</v>
      </c>
      <c r="O83">
        <v>0.61952799999999997</v>
      </c>
      <c r="P83">
        <v>0.63139599999999996</v>
      </c>
      <c r="Q83">
        <v>0.64215999999999995</v>
      </c>
      <c r="R83">
        <v>0.63774399999999987</v>
      </c>
      <c r="S83">
        <v>0.64427599999999996</v>
      </c>
      <c r="T83">
        <v>0.65025599999999995</v>
      </c>
      <c r="U83">
        <v>0.67362399999999989</v>
      </c>
      <c r="V83">
        <v>0.69662399999999991</v>
      </c>
      <c r="W83">
        <v>0.73001999999999989</v>
      </c>
      <c r="X83">
        <v>0.76792399999999994</v>
      </c>
      <c r="Y83">
        <v>0.80978399999999984</v>
      </c>
      <c r="Z83">
        <v>0.88595999999999997</v>
      </c>
      <c r="AA83">
        <v>0.93113199999999985</v>
      </c>
      <c r="AB83">
        <v>0.97437199999999979</v>
      </c>
      <c r="AC83">
        <v>1.0062959999999999</v>
      </c>
      <c r="AD83">
        <v>1.0280079999999998</v>
      </c>
      <c r="AE83">
        <v>1.0266279999999999</v>
      </c>
      <c r="AF83">
        <v>1.0292959999999998</v>
      </c>
    </row>
    <row r="107" spans="1:51" x14ac:dyDescent="0.25">
      <c r="A107" t="s">
        <v>29</v>
      </c>
      <c r="B107">
        <v>9.44</v>
      </c>
      <c r="C107">
        <v>10.92</v>
      </c>
      <c r="D107">
        <v>10.6</v>
      </c>
      <c r="E107">
        <v>10.119999999999999</v>
      </c>
      <c r="F107">
        <v>10.44</v>
      </c>
      <c r="G107">
        <v>11.16</v>
      </c>
      <c r="H107">
        <v>10.52</v>
      </c>
      <c r="I107">
        <v>11.44</v>
      </c>
      <c r="M107">
        <v>14.44</v>
      </c>
      <c r="N107">
        <v>12.6</v>
      </c>
      <c r="O107">
        <v>13.32</v>
      </c>
      <c r="P107">
        <v>11.68</v>
      </c>
      <c r="Q107">
        <v>10.4</v>
      </c>
      <c r="R107">
        <v>12.44</v>
      </c>
      <c r="S107">
        <v>12.04</v>
      </c>
      <c r="T107">
        <v>10.92</v>
      </c>
      <c r="W107">
        <v>13.8</v>
      </c>
      <c r="X107">
        <v>11.8</v>
      </c>
      <c r="Y107">
        <v>12.16</v>
      </c>
      <c r="Z107">
        <v>12</v>
      </c>
      <c r="AA107">
        <v>12.2</v>
      </c>
      <c r="AB107">
        <v>12.44</v>
      </c>
      <c r="AC107">
        <v>12.12</v>
      </c>
      <c r="AD107">
        <v>11.8</v>
      </c>
      <c r="AE107">
        <v>11.8</v>
      </c>
      <c r="AF107">
        <v>11.8</v>
      </c>
      <c r="AG107">
        <v>11.72</v>
      </c>
      <c r="AJ107">
        <v>14</v>
      </c>
      <c r="AK107">
        <v>14.48</v>
      </c>
      <c r="AL107">
        <v>14.6</v>
      </c>
      <c r="AM107">
        <v>15</v>
      </c>
      <c r="AN107">
        <v>13.96</v>
      </c>
      <c r="AO107">
        <v>13.32</v>
      </c>
      <c r="AP107">
        <v>12.84</v>
      </c>
      <c r="AQ107">
        <v>13</v>
      </c>
      <c r="AR107">
        <v>12.32</v>
      </c>
      <c r="AS107">
        <v>13</v>
      </c>
      <c r="AT107">
        <v>13.84</v>
      </c>
      <c r="AW107">
        <v>17.48</v>
      </c>
      <c r="AX107">
        <v>12.6</v>
      </c>
      <c r="AY107">
        <v>12</v>
      </c>
    </row>
    <row r="108" spans="1:51" x14ac:dyDescent="0.25">
      <c r="A108" t="s">
        <v>30</v>
      </c>
      <c r="B108">
        <v>1.8275666882497048</v>
      </c>
      <c r="C108">
        <v>1.7301252363147992</v>
      </c>
      <c r="D108">
        <v>1.8484227510682361</v>
      </c>
      <c r="E108">
        <v>1.3012814197295404</v>
      </c>
      <c r="F108">
        <v>1.8275666882497048</v>
      </c>
      <c r="G108">
        <v>1.1789826122551619</v>
      </c>
      <c r="H108">
        <v>1.2948616399703319</v>
      </c>
      <c r="I108">
        <v>2.0016659728003221</v>
      </c>
      <c r="M108">
        <v>2.0016659728003221</v>
      </c>
      <c r="N108">
        <v>1.8484227510682361</v>
      </c>
      <c r="O108">
        <v>1.7729448195962887</v>
      </c>
      <c r="P108">
        <v>1.1445523142259595</v>
      </c>
      <c r="Q108">
        <v>1.3844373104863459</v>
      </c>
      <c r="R108">
        <v>2.0016659728003221</v>
      </c>
      <c r="S108">
        <v>1.513274595042156</v>
      </c>
      <c r="T108">
        <v>1.1150485789118485</v>
      </c>
      <c r="W108">
        <v>1.2583057392117916</v>
      </c>
      <c r="X108">
        <v>1.2583057392117916</v>
      </c>
      <c r="Y108">
        <v>1.5187714333192708</v>
      </c>
      <c r="Z108">
        <v>1.0801234497346435</v>
      </c>
      <c r="AA108">
        <v>1.3228756555322954</v>
      </c>
      <c r="AB108">
        <v>2.0016659728003221</v>
      </c>
      <c r="AC108">
        <v>1.4236104336041731</v>
      </c>
      <c r="AD108">
        <v>1.2583057392117916</v>
      </c>
      <c r="AE108">
        <v>1.5811388300841898</v>
      </c>
      <c r="AF108">
        <v>1.2909944487358056</v>
      </c>
      <c r="AG108">
        <v>1.5143755588800725</v>
      </c>
      <c r="AJ108">
        <v>2.1015867021530821</v>
      </c>
      <c r="AK108">
        <v>1.7823205847059775</v>
      </c>
      <c r="AL108">
        <v>1.1180339887498947</v>
      </c>
      <c r="AM108">
        <v>1.5545631755148024</v>
      </c>
      <c r="AN108">
        <v>1.3379088160259651</v>
      </c>
      <c r="AO108">
        <v>0.98826447202490597</v>
      </c>
      <c r="AP108">
        <v>1.0279429296739517</v>
      </c>
      <c r="AQ108">
        <v>2.1015867021530821</v>
      </c>
      <c r="AR108">
        <v>0.98826447202490597</v>
      </c>
      <c r="AS108">
        <v>1.5545631755148024</v>
      </c>
      <c r="AT108">
        <v>1.0279429296739517</v>
      </c>
      <c r="AW108">
        <v>1.7823205847059802</v>
      </c>
      <c r="AX108">
        <v>1.1180339887498947</v>
      </c>
      <c r="AY108">
        <v>2.1015867021530821</v>
      </c>
    </row>
    <row r="109" spans="1:51" x14ac:dyDescent="0.25">
      <c r="A109" t="s">
        <v>94</v>
      </c>
      <c r="B109">
        <v>0.1935981661281467</v>
      </c>
      <c r="C109">
        <v>0.15843637695190468</v>
      </c>
      <c r="D109">
        <v>0.17437950481775813</v>
      </c>
      <c r="E109">
        <v>0.12858512052663443</v>
      </c>
      <c r="F109">
        <v>0.17505428048368821</v>
      </c>
      <c r="G109">
        <v>0.10564360324867042</v>
      </c>
      <c r="H109">
        <v>0.12308570722151445</v>
      </c>
      <c r="I109">
        <v>0.17497080181820998</v>
      </c>
      <c r="M109">
        <v>0.13861952720223839</v>
      </c>
      <c r="N109">
        <v>0.14670021833874891</v>
      </c>
      <c r="O109">
        <v>0.13310396543515682</v>
      </c>
      <c r="P109">
        <v>9.7992492656332156E-2</v>
      </c>
      <c r="Q109">
        <v>0.13311897216214863</v>
      </c>
      <c r="R109">
        <v>0.16090562482317702</v>
      </c>
      <c r="S109">
        <v>0.12568725872443157</v>
      </c>
      <c r="T109">
        <v>0.10211067572452825</v>
      </c>
      <c r="W109">
        <v>9.1181575305202281E-2</v>
      </c>
      <c r="X109">
        <v>0.10663607959421961</v>
      </c>
      <c r="Y109">
        <v>0.12489896655586108</v>
      </c>
      <c r="Z109">
        <v>9.001028747788696E-2</v>
      </c>
      <c r="AA109">
        <v>0.10843243078133569</v>
      </c>
      <c r="AB109">
        <v>0.16090562482317702</v>
      </c>
      <c r="AC109">
        <v>0.11745960673301759</v>
      </c>
      <c r="AD109">
        <v>0.10663607959421961</v>
      </c>
      <c r="AE109">
        <v>0.13399481610882963</v>
      </c>
      <c r="AF109">
        <v>0.10940630921489877</v>
      </c>
      <c r="AG109">
        <v>0.12921293164505737</v>
      </c>
      <c r="AJ109">
        <v>0.15011333586807729</v>
      </c>
      <c r="AK109">
        <v>0.12308843817030231</v>
      </c>
      <c r="AL109">
        <v>7.6577670462321556E-2</v>
      </c>
      <c r="AM109">
        <v>0.10363754503432016</v>
      </c>
      <c r="AN109">
        <v>9.5838740403006092E-2</v>
      </c>
      <c r="AO109">
        <v>7.4194029431299241E-2</v>
      </c>
      <c r="AP109">
        <v>8.0057860566507141E-2</v>
      </c>
      <c r="AQ109">
        <v>0.16166051555023708</v>
      </c>
      <c r="AR109">
        <v>8.0216272079943668E-2</v>
      </c>
      <c r="AS109">
        <v>0.11958178273190788</v>
      </c>
      <c r="AT109">
        <v>7.4273333068927153E-2</v>
      </c>
      <c r="AW109">
        <v>0.10196342017768766</v>
      </c>
      <c r="AX109">
        <v>8.8732856249991637E-2</v>
      </c>
      <c r="AY109">
        <v>0.17513222517942351</v>
      </c>
    </row>
    <row r="111" spans="1:51" x14ac:dyDescent="0.25">
      <c r="A111" t="s">
        <v>65</v>
      </c>
      <c r="B111">
        <v>51.441682570752</v>
      </c>
      <c r="C111">
        <v>59.506692126335999</v>
      </c>
      <c r="D111">
        <v>57.762906276480003</v>
      </c>
      <c r="E111">
        <v>55.147227501695994</v>
      </c>
      <c r="F111">
        <v>56.891013351551997</v>
      </c>
      <c r="G111">
        <v>60.814531513727999</v>
      </c>
      <c r="H111">
        <v>57.326959814016</v>
      </c>
      <c r="I111">
        <v>62.340344132351994</v>
      </c>
      <c r="M111">
        <v>78.688336474751992</v>
      </c>
      <c r="N111">
        <v>68.661567838079989</v>
      </c>
      <c r="O111">
        <v>72.585086000255998</v>
      </c>
      <c r="P111">
        <v>63.648183519743995</v>
      </c>
      <c r="Q111">
        <v>56.673040120320003</v>
      </c>
      <c r="R111">
        <v>67.789674913151998</v>
      </c>
      <c r="S111">
        <v>65.609942600831999</v>
      </c>
      <c r="T111">
        <v>59.506692126335999</v>
      </c>
      <c r="W111">
        <v>75.200764775040014</v>
      </c>
      <c r="X111">
        <v>64.302103213440006</v>
      </c>
      <c r="Y111">
        <v>66.263862294527996</v>
      </c>
      <c r="Z111">
        <v>65.391969369600005</v>
      </c>
      <c r="AA111">
        <v>66.48183552575999</v>
      </c>
      <c r="AB111">
        <v>67.789674913151998</v>
      </c>
      <c r="AC111">
        <v>66.045889063296002</v>
      </c>
      <c r="AD111">
        <v>64.302103213440006</v>
      </c>
      <c r="AE111">
        <v>64.302103213440006</v>
      </c>
      <c r="AF111">
        <v>64.302103213440006</v>
      </c>
      <c r="AG111">
        <v>63.866156750976003</v>
      </c>
      <c r="AJ111">
        <v>70.239469999999997</v>
      </c>
      <c r="AK111">
        <v>72.647680399999999</v>
      </c>
      <c r="AL111">
        <v>73.249732999999992</v>
      </c>
      <c r="AM111">
        <v>75.256574999999998</v>
      </c>
      <c r="AN111">
        <v>70.038785799999999</v>
      </c>
      <c r="AO111">
        <v>66.827838600000007</v>
      </c>
      <c r="AP111">
        <v>64.419628200000005</v>
      </c>
      <c r="AQ111">
        <v>65.222364999999996</v>
      </c>
      <c r="AR111">
        <v>61.810733599999999</v>
      </c>
      <c r="AS111">
        <v>65.222364999999996</v>
      </c>
      <c r="AT111">
        <v>69.436733199999992</v>
      </c>
      <c r="AW111">
        <v>87.698995400000001</v>
      </c>
      <c r="AX111">
        <v>63.215522999999997</v>
      </c>
      <c r="AY111">
        <v>60.205259999999996</v>
      </c>
    </row>
    <row r="112" spans="1:51" x14ac:dyDescent="0.25">
      <c r="A112" t="s">
        <v>95</v>
      </c>
      <c r="B112">
        <v>0.68156799999999995</v>
      </c>
      <c r="C112">
        <v>0.78842400000000001</v>
      </c>
      <c r="D112">
        <v>0.76532</v>
      </c>
      <c r="E112">
        <v>0.73066399999999998</v>
      </c>
      <c r="F112">
        <v>0.75376799999999999</v>
      </c>
      <c r="G112">
        <v>0.80575200000000002</v>
      </c>
      <c r="H112">
        <v>0.759544</v>
      </c>
      <c r="I112">
        <v>0.82596799999999992</v>
      </c>
      <c r="M112">
        <v>1.0425679999999999</v>
      </c>
      <c r="N112">
        <v>0.90971999999999997</v>
      </c>
      <c r="O112">
        <v>0.961704</v>
      </c>
      <c r="P112">
        <v>0.84329599999999993</v>
      </c>
      <c r="Q112">
        <v>0.75087999999999999</v>
      </c>
      <c r="R112">
        <v>0.89816799999999997</v>
      </c>
      <c r="S112">
        <v>0.86928799999999995</v>
      </c>
      <c r="T112">
        <v>0.78842400000000001</v>
      </c>
      <c r="W112">
        <v>0.99636000000000002</v>
      </c>
      <c r="X112">
        <v>0.85196000000000005</v>
      </c>
      <c r="Y112">
        <v>0.87795200000000007</v>
      </c>
      <c r="Z112">
        <v>0.86640000000000006</v>
      </c>
      <c r="AA112">
        <v>0.88083999999999996</v>
      </c>
      <c r="AB112">
        <v>0.89816799999999997</v>
      </c>
      <c r="AC112">
        <v>0.87506399999999995</v>
      </c>
      <c r="AD112">
        <v>0.85196000000000005</v>
      </c>
      <c r="AE112">
        <v>0.85196000000000005</v>
      </c>
      <c r="AF112">
        <v>0.85196000000000005</v>
      </c>
      <c r="AG112">
        <v>0.84618400000000005</v>
      </c>
      <c r="AJ112">
        <v>2.9819999999999998</v>
      </c>
      <c r="AK112">
        <v>3.0842399999999999</v>
      </c>
      <c r="AL112">
        <v>3.1097999999999999</v>
      </c>
      <c r="AM112">
        <v>3.1949999999999998</v>
      </c>
      <c r="AN112">
        <v>2.9734799999999999</v>
      </c>
      <c r="AO112">
        <v>2.8371599999999999</v>
      </c>
      <c r="AP112">
        <v>2.7349199999999998</v>
      </c>
      <c r="AQ112">
        <v>2.7690000000000001</v>
      </c>
      <c r="AR112">
        <v>2.6241599999999998</v>
      </c>
      <c r="AS112">
        <v>2.7690000000000001</v>
      </c>
      <c r="AT112">
        <v>2.9479199999999999</v>
      </c>
      <c r="AW112">
        <v>3.7232400000000001</v>
      </c>
      <c r="AX112">
        <v>2.6837999999999997</v>
      </c>
      <c r="AY112">
        <v>2.556</v>
      </c>
    </row>
    <row r="113" spans="1:51" x14ac:dyDescent="0.25">
      <c r="A113" t="s">
        <v>67</v>
      </c>
      <c r="B113">
        <v>0.25488</v>
      </c>
      <c r="C113">
        <v>0.29483999999999999</v>
      </c>
      <c r="D113">
        <v>0.28620000000000001</v>
      </c>
      <c r="E113">
        <v>0.27323999999999998</v>
      </c>
      <c r="F113">
        <v>0.28187999999999996</v>
      </c>
      <c r="G113">
        <v>0.30131999999999998</v>
      </c>
      <c r="H113">
        <v>0.28403999999999996</v>
      </c>
      <c r="I113">
        <v>0.30887999999999999</v>
      </c>
      <c r="M113">
        <v>0.38988</v>
      </c>
      <c r="N113">
        <v>0.3402</v>
      </c>
      <c r="O113">
        <v>0.35964000000000002</v>
      </c>
      <c r="P113">
        <v>0.31535999999999997</v>
      </c>
      <c r="Q113">
        <v>0.28079999999999999</v>
      </c>
      <c r="R113">
        <v>0.33587999999999996</v>
      </c>
      <c r="S113">
        <v>0.32507999999999998</v>
      </c>
      <c r="T113">
        <v>0.29483999999999999</v>
      </c>
      <c r="W113">
        <v>0.37260000000000004</v>
      </c>
      <c r="X113">
        <v>0.31859999999999999</v>
      </c>
      <c r="Y113">
        <v>0.32832</v>
      </c>
      <c r="Z113">
        <v>0.32400000000000001</v>
      </c>
      <c r="AA113">
        <v>0.32939999999999997</v>
      </c>
      <c r="AB113">
        <v>0.33587999999999996</v>
      </c>
      <c r="AC113">
        <v>0.32723999999999998</v>
      </c>
      <c r="AD113">
        <v>0.31859999999999999</v>
      </c>
      <c r="AE113">
        <v>0.31859999999999999</v>
      </c>
      <c r="AF113">
        <v>0.31859999999999999</v>
      </c>
      <c r="AG113">
        <v>0.31644</v>
      </c>
      <c r="AJ113">
        <v>0.46479999999999999</v>
      </c>
      <c r="AK113">
        <v>0.480736</v>
      </c>
      <c r="AL113">
        <v>0.48471999999999998</v>
      </c>
      <c r="AM113">
        <v>0.498</v>
      </c>
      <c r="AN113">
        <v>0.46347200000000005</v>
      </c>
      <c r="AO113">
        <v>0.44222400000000001</v>
      </c>
      <c r="AP113">
        <v>0.426288</v>
      </c>
      <c r="AQ113">
        <v>0.43159999999999998</v>
      </c>
      <c r="AR113">
        <v>0.409024</v>
      </c>
      <c r="AS113">
        <v>0.43159999999999998</v>
      </c>
      <c r="AT113">
        <v>0.45948800000000001</v>
      </c>
      <c r="AW113">
        <v>0.58033600000000007</v>
      </c>
      <c r="AX113">
        <v>0.41831999999999997</v>
      </c>
      <c r="AY113">
        <v>0.39839999999999998</v>
      </c>
    </row>
    <row r="115" spans="1:51" x14ac:dyDescent="0.25">
      <c r="A115" t="s">
        <v>96</v>
      </c>
      <c r="B115">
        <v>6.9856901061701782E-2</v>
      </c>
      <c r="C115">
        <v>8.194802154062264E-2</v>
      </c>
      <c r="D115">
        <v>0.12380048507856159</v>
      </c>
      <c r="E115">
        <v>-3.9892622922967427E-2</v>
      </c>
      <c r="F115">
        <v>-4.4934777505785915E-3</v>
      </c>
      <c r="G115">
        <v>-1.2062876964905203E-2</v>
      </c>
      <c r="H115">
        <v>-3.2632945955845907E-3</v>
      </c>
      <c r="I115">
        <v>3.4824939149971909E-2</v>
      </c>
      <c r="M115">
        <v>0.23268683032686815</v>
      </c>
      <c r="N115">
        <v>7.0277593612175934E-2</v>
      </c>
      <c r="O115">
        <v>0.15271201338285742</v>
      </c>
      <c r="P115">
        <v>6.0262745570687582E-3</v>
      </c>
      <c r="Q115">
        <v>-8.332213412175821E-3</v>
      </c>
      <c r="R115">
        <v>0.22484390197985624</v>
      </c>
      <c r="S115">
        <v>8.1844380403458095E-2</v>
      </c>
      <c r="T115">
        <v>-9.3540384085270725E-2</v>
      </c>
      <c r="W115">
        <v>0.10000800918386446</v>
      </c>
      <c r="X115">
        <v>-2.5423480022311498E-2</v>
      </c>
      <c r="Y115">
        <v>-3.1803725579282238E-2</v>
      </c>
      <c r="Z115">
        <v>-7.1501071388293758E-2</v>
      </c>
      <c r="AA115">
        <v>-5.498839258244094E-2</v>
      </c>
      <c r="AB115">
        <v>1.7502752448972075E-3</v>
      </c>
      <c r="AC115">
        <v>-9.737547175247099E-3</v>
      </c>
      <c r="AD115">
        <v>-0.17777898187532179</v>
      </c>
      <c r="AE115">
        <v>-0.11570247933884295</v>
      </c>
      <c r="AF115">
        <v>-0.150521076800396</v>
      </c>
      <c r="AG115">
        <v>-0.21708612452961115</v>
      </c>
      <c r="AJ115">
        <v>-0.25135311136739447</v>
      </c>
      <c r="AK115">
        <v>-7.205538626527197E-2</v>
      </c>
      <c r="AL115">
        <v>-0.11838953163283876</v>
      </c>
      <c r="AM115">
        <v>-8.4975727255321543E-2</v>
      </c>
      <c r="AN115">
        <v>-0.16619005430636566</v>
      </c>
      <c r="AO115">
        <v>-0.33555837768567987</v>
      </c>
      <c r="AP115">
        <v>-0.29513860045038726</v>
      </c>
      <c r="AQ115">
        <v>-0.22071051597696967</v>
      </c>
      <c r="AR115">
        <v>-0.32645906913025713</v>
      </c>
      <c r="AS115">
        <v>-0.15165983705771527</v>
      </c>
      <c r="AT115">
        <v>-4.2462625667850383E-2</v>
      </c>
      <c r="AW115">
        <v>0.24104036760649139</v>
      </c>
      <c r="AX115">
        <v>-6.2649505387166571E-2</v>
      </c>
      <c r="AY115">
        <v>-8.4183590852157264E-2</v>
      </c>
    </row>
    <row r="116" spans="1:51" x14ac:dyDescent="0.25">
      <c r="A116" t="s">
        <v>97</v>
      </c>
      <c r="B116">
        <v>-0.80420113991542563</v>
      </c>
      <c r="C116">
        <v>-0.80181587837837842</v>
      </c>
      <c r="D116">
        <v>-0.79332209907749474</v>
      </c>
      <c r="E116">
        <v>-0.82455867381240511</v>
      </c>
      <c r="F116">
        <v>-0.81823600902830029</v>
      </c>
      <c r="G116">
        <v>-0.81960668421901028</v>
      </c>
      <c r="H116">
        <v>-0.81801226758673573</v>
      </c>
      <c r="I116">
        <v>-0.81094631216582436</v>
      </c>
      <c r="M116">
        <v>-0.76933928034124499</v>
      </c>
      <c r="N116">
        <v>-0.80411865019895612</v>
      </c>
      <c r="O116">
        <v>-0.78722986247544202</v>
      </c>
      <c r="P116">
        <v>-0.81631379929252268</v>
      </c>
      <c r="Q116">
        <v>-0.81893242278681255</v>
      </c>
      <c r="R116">
        <v>-0.7711650564591741</v>
      </c>
      <c r="S116">
        <v>-0.8018364518364518</v>
      </c>
      <c r="T116">
        <v>-0.8337331713736208</v>
      </c>
      <c r="W116">
        <v>-0.79819657787283682</v>
      </c>
      <c r="X116">
        <v>-0.82200103628675059</v>
      </c>
      <c r="Y116">
        <v>-0.82313333011007417</v>
      </c>
      <c r="Z116">
        <v>-0.83002165928995186</v>
      </c>
      <c r="AA116">
        <v>-0.82718868694478453</v>
      </c>
      <c r="AB116">
        <v>-0.81709756773047915</v>
      </c>
      <c r="AC116">
        <v>-0.81918670964542517</v>
      </c>
      <c r="AD116">
        <v>-0.84722700407413787</v>
      </c>
      <c r="AE116">
        <v>-0.83738738738738738</v>
      </c>
      <c r="AF116">
        <v>-0.84297636425295996</v>
      </c>
      <c r="AG116">
        <v>-0.85317258707089216</v>
      </c>
      <c r="AJ116">
        <v>-0.54558753611527633</v>
      </c>
      <c r="AK116">
        <v>-0.4556416041254201</v>
      </c>
      <c r="AL116">
        <v>-0.48034437663469925</v>
      </c>
      <c r="AM116">
        <v>-0.46264040014040014</v>
      </c>
      <c r="AN116">
        <v>-0.50472147388546107</v>
      </c>
      <c r="AO116">
        <v>-0.58306382978723403</v>
      </c>
      <c r="AP116">
        <v>-0.56541784115403759</v>
      </c>
      <c r="AQ116">
        <v>-0.53124447977389155</v>
      </c>
      <c r="AR116">
        <v>-0.57914484143586309</v>
      </c>
      <c r="AS116">
        <v>-0.49742599742599736</v>
      </c>
      <c r="AT116">
        <v>-0.43927789593816474</v>
      </c>
      <c r="AW116">
        <v>-0.25460660660660661</v>
      </c>
      <c r="AX116">
        <v>-0.45049140049140057</v>
      </c>
      <c r="AY116">
        <v>-0.46221380616285079</v>
      </c>
    </row>
    <row r="117" spans="1:51" x14ac:dyDescent="0.25">
      <c r="A117" t="s">
        <v>98</v>
      </c>
      <c r="B117">
        <v>-0.53768196698474602</v>
      </c>
      <c r="C117">
        <v>-0.53204991467576801</v>
      </c>
      <c r="D117">
        <v>-0.51199449996316926</v>
      </c>
      <c r="E117">
        <v>-0.58574994360232002</v>
      </c>
      <c r="F117">
        <v>-0.57082093969933712</v>
      </c>
      <c r="G117">
        <v>-0.57405736231077698</v>
      </c>
      <c r="H117">
        <v>-0.57029264396194901</v>
      </c>
      <c r="I117">
        <v>-0.55360859069341539</v>
      </c>
      <c r="M117">
        <v>-0.45536654217263312</v>
      </c>
      <c r="N117">
        <v>-0.53748719320799532</v>
      </c>
      <c r="O117">
        <v>-0.49760958045287207</v>
      </c>
      <c r="P117">
        <v>-0.56628224001689975</v>
      </c>
      <c r="Q117">
        <v>-0.57246530391504846</v>
      </c>
      <c r="R117">
        <v>-0.45967754389758009</v>
      </c>
      <c r="S117">
        <v>-0.53209849249008578</v>
      </c>
      <c r="T117">
        <v>-0.60741266249952064</v>
      </c>
      <c r="W117">
        <v>-0.52350406364328317</v>
      </c>
      <c r="X117">
        <v>-0.57971087907704189</v>
      </c>
      <c r="Y117">
        <v>-0.582384438325386</v>
      </c>
      <c r="Z117">
        <v>-0.59864908254153237</v>
      </c>
      <c r="AA117">
        <v>-0.59195990058389125</v>
      </c>
      <c r="AB117">
        <v>-0.56813286510439498</v>
      </c>
      <c r="AC117">
        <v>-0.57306572314243664</v>
      </c>
      <c r="AD117">
        <v>-0.63927414621421275</v>
      </c>
      <c r="AE117">
        <v>-0.61604095563139927</v>
      </c>
      <c r="AF117">
        <v>-0.62923758399758689</v>
      </c>
      <c r="AG117">
        <v>-0.6533127889060093</v>
      </c>
      <c r="AJ117">
        <v>-0.55278864375651371</v>
      </c>
      <c r="AK117">
        <v>-0.46426809154742588</v>
      </c>
      <c r="AL117">
        <v>-0.48857939740907919</v>
      </c>
      <c r="AM117">
        <v>-0.47115597712867335</v>
      </c>
      <c r="AN117">
        <v>-0.51257018901192153</v>
      </c>
      <c r="AO117">
        <v>-0.58967104785418634</v>
      </c>
      <c r="AP117">
        <v>-0.57230469649699534</v>
      </c>
      <c r="AQ117">
        <v>-0.53867288288087323</v>
      </c>
      <c r="AR117">
        <v>-0.58581416399863329</v>
      </c>
      <c r="AS117">
        <v>-0.5053903245029524</v>
      </c>
      <c r="AT117">
        <v>-0.44816370024390823</v>
      </c>
      <c r="AW117">
        <v>-0.26641891037795457</v>
      </c>
      <c r="AX117">
        <v>-0.45919950356810429</v>
      </c>
      <c r="AY117">
        <v>-0.47073614341717207</v>
      </c>
    </row>
    <row r="122" spans="1:51" x14ac:dyDescent="0.25">
      <c r="A122" t="s">
        <v>112</v>
      </c>
    </row>
    <row r="123" spans="1:51" x14ac:dyDescent="0.25">
      <c r="B123" t="s">
        <v>113</v>
      </c>
      <c r="C123" t="s">
        <v>114</v>
      </c>
      <c r="E123" t="s">
        <v>115</v>
      </c>
    </row>
    <row r="124" spans="1:51" x14ac:dyDescent="0.25">
      <c r="A124" t="s">
        <v>116</v>
      </c>
      <c r="B124">
        <f>B111:AG111</f>
        <v>51.441682570752</v>
      </c>
      <c r="C124">
        <f>AVERAGE(AJ111:AY111)</f>
        <v>68.963691871428566</v>
      </c>
      <c r="E124" s="49">
        <f>(C124-B124)/B124</f>
        <v>0.34061889940277706</v>
      </c>
    </row>
    <row r="125" spans="1:51" x14ac:dyDescent="0.25">
      <c r="A125" t="s">
        <v>117</v>
      </c>
      <c r="B125">
        <f t="shared" ref="B125:B126" si="18">B112:AG112</f>
        <v>0.68156799999999995</v>
      </c>
      <c r="C125">
        <f t="shared" ref="C125:C126" si="19">AVERAGE(AJ112:AY112)</f>
        <v>2.9278371428571424</v>
      </c>
      <c r="E125" s="49">
        <f t="shared" ref="E125:E126" si="20">(C125-B125)/B125</f>
        <v>3.2957373920975495</v>
      </c>
    </row>
    <row r="126" spans="1:51" x14ac:dyDescent="0.25">
      <c r="A126" t="s">
        <v>118</v>
      </c>
      <c r="B126">
        <f t="shared" si="18"/>
        <v>0.25488</v>
      </c>
      <c r="C126">
        <f t="shared" si="19"/>
        <v>0.4563577142857142</v>
      </c>
      <c r="E126" s="49">
        <f t="shared" si="20"/>
        <v>0.79048067437897918</v>
      </c>
    </row>
    <row r="129" spans="1:5" x14ac:dyDescent="0.25">
      <c r="A129" t="s">
        <v>119</v>
      </c>
    </row>
    <row r="130" spans="1:5" x14ac:dyDescent="0.25">
      <c r="B130" t="s">
        <v>113</v>
      </c>
      <c r="C130" t="s">
        <v>114</v>
      </c>
    </row>
    <row r="131" spans="1:5" x14ac:dyDescent="0.25">
      <c r="A131" t="s">
        <v>116</v>
      </c>
      <c r="B131" s="49">
        <f>B115:AG115</f>
        <v>6.9856901061701782E-2</v>
      </c>
      <c r="C131" s="49">
        <f>AVERAGE(AJ115:AY115)</f>
        <v>-0.14076754038777747</v>
      </c>
      <c r="E131" s="49"/>
    </row>
    <row r="132" spans="1:5" x14ac:dyDescent="0.25">
      <c r="A132" t="s">
        <v>117</v>
      </c>
      <c r="B132" s="49">
        <f t="shared" ref="B132:B133" si="21">B116:AG116</f>
        <v>-0.80420113991542563</v>
      </c>
      <c r="C132" s="49">
        <f t="shared" ref="C132:C133" si="22">AVERAGE(AJ116:AY116)</f>
        <v>-0.48655872069123596</v>
      </c>
    </row>
    <row r="133" spans="1:5" x14ac:dyDescent="0.25">
      <c r="A133" t="s">
        <v>118</v>
      </c>
      <c r="B133" s="49">
        <f t="shared" si="21"/>
        <v>-0.53768196698474602</v>
      </c>
      <c r="C133" s="49">
        <f t="shared" si="22"/>
        <v>-0.49469526229959954</v>
      </c>
    </row>
  </sheetData>
  <hyperlinks>
    <hyperlink ref="U77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workbookViewId="0">
      <selection sqref="A1:XFD1048576"/>
    </sheetView>
  </sheetViews>
  <sheetFormatPr defaultColWidth="8.7109375" defaultRowHeight="15" x14ac:dyDescent="0.25"/>
  <cols>
    <col min="1" max="27" width="8.7109375" style="2"/>
    <col min="28" max="28" width="13" style="2" bestFit="1" customWidth="1"/>
    <col min="29" max="283" width="8.7109375" style="2"/>
    <col min="284" max="284" width="13" style="2" bestFit="1" customWidth="1"/>
    <col min="285" max="539" width="8.7109375" style="2"/>
    <col min="540" max="540" width="13" style="2" bestFit="1" customWidth="1"/>
    <col min="541" max="795" width="8.7109375" style="2"/>
    <col min="796" max="796" width="13" style="2" bestFit="1" customWidth="1"/>
    <col min="797" max="1051" width="8.7109375" style="2"/>
    <col min="1052" max="1052" width="13" style="2" bestFit="1" customWidth="1"/>
    <col min="1053" max="1307" width="8.7109375" style="2"/>
    <col min="1308" max="1308" width="13" style="2" bestFit="1" customWidth="1"/>
    <col min="1309" max="1563" width="8.7109375" style="2"/>
    <col min="1564" max="1564" width="13" style="2" bestFit="1" customWidth="1"/>
    <col min="1565" max="1819" width="8.7109375" style="2"/>
    <col min="1820" max="1820" width="13" style="2" bestFit="1" customWidth="1"/>
    <col min="1821" max="2075" width="8.7109375" style="2"/>
    <col min="2076" max="2076" width="13" style="2" bestFit="1" customWidth="1"/>
    <col min="2077" max="2331" width="8.7109375" style="2"/>
    <col min="2332" max="2332" width="13" style="2" bestFit="1" customWidth="1"/>
    <col min="2333" max="2587" width="8.7109375" style="2"/>
    <col min="2588" max="2588" width="13" style="2" bestFit="1" customWidth="1"/>
    <col min="2589" max="2843" width="8.7109375" style="2"/>
    <col min="2844" max="2844" width="13" style="2" bestFit="1" customWidth="1"/>
    <col min="2845" max="3099" width="8.7109375" style="2"/>
    <col min="3100" max="3100" width="13" style="2" bestFit="1" customWidth="1"/>
    <col min="3101" max="3355" width="8.7109375" style="2"/>
    <col min="3356" max="3356" width="13" style="2" bestFit="1" customWidth="1"/>
    <col min="3357" max="3611" width="8.7109375" style="2"/>
    <col min="3612" max="3612" width="13" style="2" bestFit="1" customWidth="1"/>
    <col min="3613" max="3867" width="8.7109375" style="2"/>
    <col min="3868" max="3868" width="13" style="2" bestFit="1" customWidth="1"/>
    <col min="3869" max="4123" width="8.7109375" style="2"/>
    <col min="4124" max="4124" width="13" style="2" bestFit="1" customWidth="1"/>
    <col min="4125" max="4379" width="8.7109375" style="2"/>
    <col min="4380" max="4380" width="13" style="2" bestFit="1" customWidth="1"/>
    <col min="4381" max="4635" width="8.7109375" style="2"/>
    <col min="4636" max="4636" width="13" style="2" bestFit="1" customWidth="1"/>
    <col min="4637" max="4891" width="8.7109375" style="2"/>
    <col min="4892" max="4892" width="13" style="2" bestFit="1" customWidth="1"/>
    <col min="4893" max="5147" width="8.7109375" style="2"/>
    <col min="5148" max="5148" width="13" style="2" bestFit="1" customWidth="1"/>
    <col min="5149" max="5403" width="8.7109375" style="2"/>
    <col min="5404" max="5404" width="13" style="2" bestFit="1" customWidth="1"/>
    <col min="5405" max="5659" width="8.7109375" style="2"/>
    <col min="5660" max="5660" width="13" style="2" bestFit="1" customWidth="1"/>
    <col min="5661" max="5915" width="8.7109375" style="2"/>
    <col min="5916" max="5916" width="13" style="2" bestFit="1" customWidth="1"/>
    <col min="5917" max="6171" width="8.7109375" style="2"/>
    <col min="6172" max="6172" width="13" style="2" bestFit="1" customWidth="1"/>
    <col min="6173" max="6427" width="8.7109375" style="2"/>
    <col min="6428" max="6428" width="13" style="2" bestFit="1" customWidth="1"/>
    <col min="6429" max="6683" width="8.7109375" style="2"/>
    <col min="6684" max="6684" width="13" style="2" bestFit="1" customWidth="1"/>
    <col min="6685" max="6939" width="8.7109375" style="2"/>
    <col min="6940" max="6940" width="13" style="2" bestFit="1" customWidth="1"/>
    <col min="6941" max="7195" width="8.7109375" style="2"/>
    <col min="7196" max="7196" width="13" style="2" bestFit="1" customWidth="1"/>
    <col min="7197" max="7451" width="8.7109375" style="2"/>
    <col min="7452" max="7452" width="13" style="2" bestFit="1" customWidth="1"/>
    <col min="7453" max="7707" width="8.7109375" style="2"/>
    <col min="7708" max="7708" width="13" style="2" bestFit="1" customWidth="1"/>
    <col min="7709" max="7963" width="8.7109375" style="2"/>
    <col min="7964" max="7964" width="13" style="2" bestFit="1" customWidth="1"/>
    <col min="7965" max="8219" width="8.7109375" style="2"/>
    <col min="8220" max="8220" width="13" style="2" bestFit="1" customWidth="1"/>
    <col min="8221" max="8475" width="8.7109375" style="2"/>
    <col min="8476" max="8476" width="13" style="2" bestFit="1" customWidth="1"/>
    <col min="8477" max="8731" width="8.7109375" style="2"/>
    <col min="8732" max="8732" width="13" style="2" bestFit="1" customWidth="1"/>
    <col min="8733" max="8987" width="8.7109375" style="2"/>
    <col min="8988" max="8988" width="13" style="2" bestFit="1" customWidth="1"/>
    <col min="8989" max="9243" width="8.7109375" style="2"/>
    <col min="9244" max="9244" width="13" style="2" bestFit="1" customWidth="1"/>
    <col min="9245" max="9499" width="8.7109375" style="2"/>
    <col min="9500" max="9500" width="13" style="2" bestFit="1" customWidth="1"/>
    <col min="9501" max="9755" width="8.7109375" style="2"/>
    <col min="9756" max="9756" width="13" style="2" bestFit="1" customWidth="1"/>
    <col min="9757" max="10011" width="8.7109375" style="2"/>
    <col min="10012" max="10012" width="13" style="2" bestFit="1" customWidth="1"/>
    <col min="10013" max="10267" width="8.7109375" style="2"/>
    <col min="10268" max="10268" width="13" style="2" bestFit="1" customWidth="1"/>
    <col min="10269" max="10523" width="8.7109375" style="2"/>
    <col min="10524" max="10524" width="13" style="2" bestFit="1" customWidth="1"/>
    <col min="10525" max="10779" width="8.7109375" style="2"/>
    <col min="10780" max="10780" width="13" style="2" bestFit="1" customWidth="1"/>
    <col min="10781" max="11035" width="8.7109375" style="2"/>
    <col min="11036" max="11036" width="13" style="2" bestFit="1" customWidth="1"/>
    <col min="11037" max="11291" width="8.7109375" style="2"/>
    <col min="11292" max="11292" width="13" style="2" bestFit="1" customWidth="1"/>
    <col min="11293" max="11547" width="8.7109375" style="2"/>
    <col min="11548" max="11548" width="13" style="2" bestFit="1" customWidth="1"/>
    <col min="11549" max="11803" width="8.7109375" style="2"/>
    <col min="11804" max="11804" width="13" style="2" bestFit="1" customWidth="1"/>
    <col min="11805" max="12059" width="8.7109375" style="2"/>
    <col min="12060" max="12060" width="13" style="2" bestFit="1" customWidth="1"/>
    <col min="12061" max="12315" width="8.7109375" style="2"/>
    <col min="12316" max="12316" width="13" style="2" bestFit="1" customWidth="1"/>
    <col min="12317" max="12571" width="8.7109375" style="2"/>
    <col min="12572" max="12572" width="13" style="2" bestFit="1" customWidth="1"/>
    <col min="12573" max="12827" width="8.7109375" style="2"/>
    <col min="12828" max="12828" width="13" style="2" bestFit="1" customWidth="1"/>
    <col min="12829" max="13083" width="8.7109375" style="2"/>
    <col min="13084" max="13084" width="13" style="2" bestFit="1" customWidth="1"/>
    <col min="13085" max="13339" width="8.7109375" style="2"/>
    <col min="13340" max="13340" width="13" style="2" bestFit="1" customWidth="1"/>
    <col min="13341" max="13595" width="8.7109375" style="2"/>
    <col min="13596" max="13596" width="13" style="2" bestFit="1" customWidth="1"/>
    <col min="13597" max="13851" width="8.7109375" style="2"/>
    <col min="13852" max="13852" width="13" style="2" bestFit="1" customWidth="1"/>
    <col min="13853" max="14107" width="8.7109375" style="2"/>
    <col min="14108" max="14108" width="13" style="2" bestFit="1" customWidth="1"/>
    <col min="14109" max="14363" width="8.7109375" style="2"/>
    <col min="14364" max="14364" width="13" style="2" bestFit="1" customWidth="1"/>
    <col min="14365" max="14619" width="8.7109375" style="2"/>
    <col min="14620" max="14620" width="13" style="2" bestFit="1" customWidth="1"/>
    <col min="14621" max="14875" width="8.7109375" style="2"/>
    <col min="14876" max="14876" width="13" style="2" bestFit="1" customWidth="1"/>
    <col min="14877" max="15131" width="8.7109375" style="2"/>
    <col min="15132" max="15132" width="13" style="2" bestFit="1" customWidth="1"/>
    <col min="15133" max="15387" width="8.7109375" style="2"/>
    <col min="15388" max="15388" width="13" style="2" bestFit="1" customWidth="1"/>
    <col min="15389" max="15643" width="8.7109375" style="2"/>
    <col min="15644" max="15644" width="13" style="2" bestFit="1" customWidth="1"/>
    <col min="15645" max="15899" width="8.7109375" style="2"/>
    <col min="15900" max="15900" width="13" style="2" bestFit="1" customWidth="1"/>
    <col min="15901" max="16155" width="8.7109375" style="2"/>
    <col min="16156" max="16156" width="13" style="2" bestFit="1" customWidth="1"/>
    <col min="16157" max="16384" width="8.7109375" style="2"/>
  </cols>
  <sheetData>
    <row r="1" spans="1:33" s="1" customFormat="1" ht="21" x14ac:dyDescent="0.35">
      <c r="A1" s="1" t="s">
        <v>0</v>
      </c>
    </row>
    <row r="3" spans="1:33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</row>
    <row r="4" spans="1:33" x14ac:dyDescent="0.25">
      <c r="A4" s="6" t="s">
        <v>27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7">
        <v>12</v>
      </c>
      <c r="K4" s="8">
        <v>14</v>
      </c>
      <c r="L4" s="9">
        <v>16</v>
      </c>
      <c r="M4" s="9">
        <v>18</v>
      </c>
      <c r="N4" s="9">
        <v>19</v>
      </c>
      <c r="O4" s="9">
        <v>22</v>
      </c>
      <c r="P4" s="9">
        <v>24</v>
      </c>
      <c r="Q4" s="9">
        <v>26</v>
      </c>
      <c r="R4" s="9">
        <v>28</v>
      </c>
      <c r="S4" s="9">
        <v>30</v>
      </c>
      <c r="T4" s="6">
        <v>32</v>
      </c>
      <c r="U4" s="6">
        <v>36</v>
      </c>
      <c r="V4" s="6">
        <v>38</v>
      </c>
      <c r="W4" s="6">
        <v>40</v>
      </c>
      <c r="X4" s="6">
        <v>42</v>
      </c>
      <c r="Y4" s="6">
        <v>44</v>
      </c>
      <c r="Z4" s="6">
        <v>48</v>
      </c>
      <c r="AB4" s="2" t="s">
        <v>120</v>
      </c>
      <c r="AC4" s="2" t="s">
        <v>121</v>
      </c>
      <c r="AD4" s="2" t="s">
        <v>122</v>
      </c>
      <c r="AF4" s="2" t="s">
        <v>123</v>
      </c>
      <c r="AG4" s="2" t="s">
        <v>124</v>
      </c>
    </row>
    <row r="5" spans="1:33" x14ac:dyDescent="0.25">
      <c r="A5" s="6">
        <v>1</v>
      </c>
      <c r="B5" s="2">
        <v>0.1</v>
      </c>
      <c r="C5" s="2">
        <v>0.1</v>
      </c>
      <c r="D5" s="2">
        <v>0.1</v>
      </c>
      <c r="E5" s="2">
        <v>0.1</v>
      </c>
      <c r="F5" s="2">
        <v>0</v>
      </c>
      <c r="G5" s="2">
        <v>0.1</v>
      </c>
      <c r="H5" s="2">
        <v>0.1</v>
      </c>
      <c r="I5" s="2">
        <v>0.2</v>
      </c>
      <c r="J5" s="10">
        <v>0.2</v>
      </c>
      <c r="K5" s="11">
        <v>0.2</v>
      </c>
      <c r="L5" s="2">
        <v>0.2</v>
      </c>
      <c r="M5" s="2">
        <v>0.2</v>
      </c>
      <c r="N5" s="2">
        <v>0.1</v>
      </c>
      <c r="O5" s="2">
        <v>0.1</v>
      </c>
      <c r="P5" s="2">
        <v>0.1</v>
      </c>
      <c r="Q5" s="2">
        <v>0.1</v>
      </c>
      <c r="R5" s="2">
        <v>0.1</v>
      </c>
      <c r="S5" s="2">
        <v>0.1</v>
      </c>
      <c r="T5" s="2">
        <v>0.1</v>
      </c>
      <c r="U5" s="2">
        <v>0.2</v>
      </c>
      <c r="V5" s="2">
        <v>0.1</v>
      </c>
      <c r="W5" s="2">
        <v>0.2</v>
      </c>
      <c r="X5" s="2">
        <v>0.1</v>
      </c>
      <c r="Y5" s="2">
        <v>0.1</v>
      </c>
      <c r="Z5" s="2">
        <v>0.1</v>
      </c>
      <c r="AB5" s="2">
        <v>0.12400000000000004</v>
      </c>
      <c r="AC5" s="2">
        <v>5.2281290471193717E-2</v>
      </c>
      <c r="AD5" s="2">
        <v>0.42162331025156208</v>
      </c>
      <c r="AF5" s="2">
        <v>2.4771341463414624E-4</v>
      </c>
      <c r="AG5" s="2">
        <v>0.11879801829268297</v>
      </c>
    </row>
    <row r="6" spans="1:33" x14ac:dyDescent="0.25">
      <c r="A6" s="6">
        <v>2</v>
      </c>
      <c r="B6" s="2">
        <v>0.2</v>
      </c>
      <c r="C6" s="2">
        <v>0.1</v>
      </c>
      <c r="D6" s="2">
        <v>0.1</v>
      </c>
      <c r="E6" s="2">
        <v>0.1</v>
      </c>
      <c r="F6" s="2">
        <v>0</v>
      </c>
      <c r="G6" s="2">
        <v>0.1</v>
      </c>
      <c r="H6" s="2">
        <v>0.1</v>
      </c>
      <c r="I6" s="2">
        <v>0.1</v>
      </c>
      <c r="J6" s="10">
        <v>0.2</v>
      </c>
      <c r="K6" s="11">
        <v>0.1</v>
      </c>
      <c r="L6" s="2">
        <v>0.2</v>
      </c>
      <c r="M6" s="2">
        <v>0.2</v>
      </c>
      <c r="N6" s="2">
        <v>0.2</v>
      </c>
      <c r="O6" s="2">
        <v>0.1</v>
      </c>
      <c r="P6" s="2">
        <v>0.1</v>
      </c>
      <c r="Q6" s="2">
        <v>0.1</v>
      </c>
      <c r="R6" s="2">
        <v>0.2</v>
      </c>
      <c r="S6" s="2">
        <v>0.1</v>
      </c>
      <c r="T6" s="2">
        <v>0.1</v>
      </c>
      <c r="U6" s="2">
        <v>0.2</v>
      </c>
      <c r="V6" s="2">
        <v>0.1</v>
      </c>
      <c r="W6" s="2">
        <v>0.1</v>
      </c>
      <c r="X6" s="2">
        <v>0.1</v>
      </c>
      <c r="Y6" s="2">
        <v>0</v>
      </c>
      <c r="Z6" s="2">
        <v>0.2</v>
      </c>
      <c r="AB6" s="2">
        <v>0.12400000000000004</v>
      </c>
      <c r="AC6" s="2">
        <v>5.9721576223896372E-2</v>
      </c>
      <c r="AD6" s="2">
        <v>0.48162561470884158</v>
      </c>
      <c r="AF6" s="2">
        <v>5.7164634146341345E-5</v>
      </c>
      <c r="AG6" s="2">
        <v>0.12279954268292687</v>
      </c>
    </row>
    <row r="7" spans="1:33" x14ac:dyDescent="0.25">
      <c r="A7" s="6">
        <v>3</v>
      </c>
      <c r="B7" s="2">
        <v>0.2</v>
      </c>
      <c r="C7" s="2">
        <v>0.1</v>
      </c>
      <c r="D7" s="2">
        <v>0.1</v>
      </c>
      <c r="E7" s="2">
        <v>0.1</v>
      </c>
      <c r="F7" s="2">
        <v>0.1</v>
      </c>
      <c r="G7" s="2">
        <v>0.1</v>
      </c>
      <c r="H7" s="2">
        <v>0.1</v>
      </c>
      <c r="I7" s="2">
        <v>0.1</v>
      </c>
      <c r="J7" s="10">
        <v>0</v>
      </c>
      <c r="K7" s="11">
        <v>0</v>
      </c>
      <c r="L7" s="2">
        <v>0.2</v>
      </c>
      <c r="M7" s="2">
        <v>0.2</v>
      </c>
      <c r="N7" s="2">
        <v>0.1</v>
      </c>
      <c r="O7" s="2">
        <v>0.2</v>
      </c>
      <c r="P7" s="2">
        <v>0.1</v>
      </c>
      <c r="Q7" s="2">
        <v>0.2</v>
      </c>
      <c r="R7" s="2">
        <v>0.2</v>
      </c>
      <c r="S7" s="2">
        <v>0.2</v>
      </c>
      <c r="T7" s="2">
        <v>0.2</v>
      </c>
      <c r="U7" s="2">
        <v>0.2</v>
      </c>
      <c r="V7" s="2">
        <v>0.2</v>
      </c>
      <c r="W7" s="2">
        <v>0.30000000000000004</v>
      </c>
      <c r="X7" s="2">
        <v>0.1</v>
      </c>
      <c r="Y7" s="2">
        <v>0</v>
      </c>
      <c r="Z7" s="2">
        <v>0.2</v>
      </c>
      <c r="AB7" s="2">
        <v>0.14000000000000004</v>
      </c>
      <c r="AC7" s="2">
        <v>7.6376261582597318E-2</v>
      </c>
      <c r="AD7" s="2">
        <v>0.54554472558998068</v>
      </c>
      <c r="AF7" s="2">
        <v>1.8102134146341471E-3</v>
      </c>
      <c r="AG7" s="2">
        <v>0.10198551829268296</v>
      </c>
    </row>
    <row r="8" spans="1:33" x14ac:dyDescent="0.25">
      <c r="A8" s="6">
        <v>4</v>
      </c>
      <c r="B8" s="2">
        <v>0.2</v>
      </c>
      <c r="C8" s="2">
        <v>0.2</v>
      </c>
      <c r="D8" s="2">
        <v>0.1</v>
      </c>
      <c r="E8" s="2">
        <v>0.1</v>
      </c>
      <c r="F8" s="2">
        <v>0</v>
      </c>
      <c r="G8" s="2">
        <v>0.1</v>
      </c>
      <c r="H8" s="2">
        <v>0.1</v>
      </c>
      <c r="I8" s="2">
        <v>0.1</v>
      </c>
      <c r="J8" s="10">
        <v>0.1</v>
      </c>
      <c r="K8" s="11">
        <v>0.2</v>
      </c>
      <c r="L8" s="2">
        <v>0.1</v>
      </c>
      <c r="M8" s="2">
        <v>0</v>
      </c>
      <c r="N8" s="2">
        <v>0.1</v>
      </c>
      <c r="O8" s="2">
        <v>0.2</v>
      </c>
      <c r="P8" s="2">
        <v>0.1</v>
      </c>
      <c r="Q8" s="2">
        <v>0.2</v>
      </c>
      <c r="R8" s="2">
        <v>0.2</v>
      </c>
      <c r="S8" s="2">
        <v>0.2</v>
      </c>
      <c r="T8" s="2">
        <v>0.2</v>
      </c>
      <c r="U8" s="2">
        <v>0</v>
      </c>
      <c r="V8" s="2">
        <v>0.2</v>
      </c>
      <c r="W8" s="2">
        <v>0</v>
      </c>
      <c r="X8" s="2">
        <v>0.2</v>
      </c>
      <c r="Y8" s="2">
        <v>0</v>
      </c>
      <c r="Z8" s="2">
        <v>0.1</v>
      </c>
      <c r="AB8" s="2">
        <v>0.12000000000000004</v>
      </c>
      <c r="AC8" s="2">
        <v>7.6376261582597374E-2</v>
      </c>
      <c r="AD8" s="2">
        <v>0.63646884652164459</v>
      </c>
      <c r="AF8" s="2">
        <v>-2.4771341463414629E-4</v>
      </c>
      <c r="AG8" s="2">
        <v>0.12520198170731711</v>
      </c>
    </row>
    <row r="9" spans="1:33" x14ac:dyDescent="0.25">
      <c r="A9" s="6">
        <v>5</v>
      </c>
      <c r="B9" s="2">
        <v>0.1</v>
      </c>
      <c r="C9" s="2">
        <v>0.2</v>
      </c>
      <c r="D9" s="2">
        <v>0.1</v>
      </c>
      <c r="E9" s="2">
        <v>0.1</v>
      </c>
      <c r="F9" s="2">
        <v>0.1</v>
      </c>
      <c r="G9" s="2">
        <v>0.2</v>
      </c>
      <c r="H9" s="2">
        <v>0.1</v>
      </c>
      <c r="I9" s="2">
        <v>0.1</v>
      </c>
      <c r="J9" s="10">
        <v>0.1</v>
      </c>
      <c r="K9" s="11">
        <v>0.1</v>
      </c>
      <c r="L9" s="2">
        <v>0.2</v>
      </c>
      <c r="M9" s="2">
        <v>0.1</v>
      </c>
      <c r="N9" s="2">
        <v>0.1</v>
      </c>
      <c r="O9" s="2">
        <v>0.2</v>
      </c>
      <c r="P9" s="2">
        <v>0.1</v>
      </c>
      <c r="Q9" s="2">
        <v>0</v>
      </c>
      <c r="R9" s="2">
        <v>0</v>
      </c>
      <c r="S9" s="2">
        <v>0</v>
      </c>
      <c r="T9" s="2">
        <v>0.2</v>
      </c>
      <c r="U9" s="12" t="s">
        <v>28</v>
      </c>
      <c r="V9" s="12" t="s">
        <v>28</v>
      </c>
      <c r="W9" s="12" t="s">
        <v>28</v>
      </c>
      <c r="X9" s="12" t="s">
        <v>28</v>
      </c>
      <c r="Y9" s="12" t="s">
        <v>28</v>
      </c>
      <c r="Z9" s="12" t="s">
        <v>28</v>
      </c>
      <c r="AB9" s="2">
        <v>0.11052631578947371</v>
      </c>
      <c r="AC9" s="2">
        <v>6.5783625471062035E-2</v>
      </c>
      <c r="AD9" s="2">
        <v>0.59518518283341826</v>
      </c>
      <c r="AF9" s="2">
        <v>-1.8595846556427819E-3</v>
      </c>
      <c r="AG9" s="2">
        <v>0.1376371026112132</v>
      </c>
    </row>
    <row r="10" spans="1:33" x14ac:dyDescent="0.25">
      <c r="A10" s="6">
        <v>6</v>
      </c>
      <c r="B10" s="2">
        <v>0.1</v>
      </c>
      <c r="C10" s="2">
        <v>0.1</v>
      </c>
      <c r="D10" s="2">
        <v>0.1</v>
      </c>
      <c r="E10" s="2">
        <v>0.1</v>
      </c>
      <c r="F10" s="2">
        <v>0.1</v>
      </c>
      <c r="G10" s="2">
        <v>0.2</v>
      </c>
      <c r="H10" s="2">
        <v>0.2</v>
      </c>
      <c r="I10" s="2">
        <v>0.1</v>
      </c>
      <c r="J10" s="10">
        <v>0.2</v>
      </c>
      <c r="K10" s="11">
        <v>0.2</v>
      </c>
      <c r="L10" s="2">
        <v>0.2</v>
      </c>
      <c r="M10" s="2">
        <v>0</v>
      </c>
      <c r="N10" s="2">
        <v>0.1</v>
      </c>
      <c r="O10" s="2">
        <v>0.2</v>
      </c>
      <c r="P10" s="2">
        <v>0.2</v>
      </c>
      <c r="Q10" s="2">
        <v>0.1</v>
      </c>
      <c r="R10" s="2">
        <v>0.1</v>
      </c>
      <c r="S10" s="2">
        <v>0.1</v>
      </c>
      <c r="T10" s="2">
        <v>0.2</v>
      </c>
      <c r="U10" s="2">
        <v>0</v>
      </c>
      <c r="V10" s="2">
        <v>0.2</v>
      </c>
      <c r="W10" s="2">
        <v>0</v>
      </c>
      <c r="X10" s="2">
        <v>0.1</v>
      </c>
      <c r="Y10" s="2">
        <v>0.2</v>
      </c>
      <c r="Z10" s="2">
        <v>0.1</v>
      </c>
      <c r="AB10" s="2">
        <v>0.12800000000000003</v>
      </c>
      <c r="AC10" s="2">
        <v>6.7823299831252667E-2</v>
      </c>
      <c r="AD10" s="2">
        <v>0.52986952993166136</v>
      </c>
      <c r="AF10" s="2">
        <v>-4.9542682926829258E-4</v>
      </c>
      <c r="AG10" s="2">
        <v>0.13840396341463418</v>
      </c>
    </row>
    <row r="11" spans="1:33" x14ac:dyDescent="0.25">
      <c r="A11" s="6">
        <v>7</v>
      </c>
      <c r="B11" s="2">
        <v>0.2</v>
      </c>
      <c r="C11" s="2">
        <v>0.2</v>
      </c>
      <c r="D11" s="2">
        <v>0.2</v>
      </c>
      <c r="E11" s="2">
        <v>0.2</v>
      </c>
      <c r="F11" s="2">
        <v>0.1</v>
      </c>
      <c r="G11" s="2">
        <v>0.2</v>
      </c>
      <c r="H11" s="2">
        <v>0.2</v>
      </c>
      <c r="I11" s="2">
        <v>0.2</v>
      </c>
      <c r="J11" s="10">
        <v>0.2</v>
      </c>
      <c r="K11" s="11">
        <v>0.2</v>
      </c>
      <c r="L11" s="2">
        <v>0.2</v>
      </c>
      <c r="M11" s="2">
        <v>0.1</v>
      </c>
      <c r="N11" s="2">
        <v>0.1</v>
      </c>
      <c r="O11" s="2">
        <v>0</v>
      </c>
      <c r="P11" s="2">
        <v>0.1</v>
      </c>
      <c r="Q11" s="2">
        <v>0.1</v>
      </c>
      <c r="R11" s="2">
        <v>0.2</v>
      </c>
      <c r="S11" s="2">
        <v>0.1</v>
      </c>
      <c r="T11" s="2">
        <v>0</v>
      </c>
      <c r="U11" s="2">
        <v>0.1</v>
      </c>
      <c r="V11" s="2">
        <v>0.2</v>
      </c>
      <c r="W11" s="2">
        <v>0.2</v>
      </c>
      <c r="X11" s="2">
        <v>0.1</v>
      </c>
      <c r="Y11" s="2">
        <v>0.30000000000000004</v>
      </c>
      <c r="Z11" s="2">
        <v>0.1</v>
      </c>
      <c r="AB11" s="2">
        <v>0.15200000000000005</v>
      </c>
      <c r="AC11" s="2">
        <v>7.1414284285428523E-2</v>
      </c>
      <c r="AD11" s="2">
        <v>0.46983081766729273</v>
      </c>
      <c r="AF11" s="2">
        <v>-1.1432926829268296E-3</v>
      </c>
      <c r="AG11" s="2">
        <v>0.17600914634146347</v>
      </c>
    </row>
    <row r="12" spans="1:33" x14ac:dyDescent="0.25">
      <c r="A12" s="6">
        <v>8</v>
      </c>
      <c r="B12" s="2">
        <v>0.2</v>
      </c>
      <c r="C12" s="2">
        <v>0.2</v>
      </c>
      <c r="D12" s="2">
        <v>0.1</v>
      </c>
      <c r="E12" s="2">
        <v>0.1</v>
      </c>
      <c r="F12" s="2">
        <v>0</v>
      </c>
      <c r="G12" s="2">
        <v>0.1</v>
      </c>
      <c r="H12" s="2">
        <v>0.1</v>
      </c>
      <c r="I12" s="2">
        <v>0.2</v>
      </c>
      <c r="J12" s="10">
        <v>0.2</v>
      </c>
      <c r="K12" s="11">
        <v>0</v>
      </c>
      <c r="L12" s="2">
        <v>0.1</v>
      </c>
      <c r="M12" s="2">
        <v>0.2</v>
      </c>
      <c r="N12" s="2">
        <v>0.1</v>
      </c>
      <c r="O12" s="2">
        <v>0.2</v>
      </c>
      <c r="P12" s="2">
        <v>0.2</v>
      </c>
      <c r="Q12" s="2">
        <v>0.1</v>
      </c>
      <c r="R12" s="2">
        <v>0.1</v>
      </c>
      <c r="S12" s="2">
        <v>0.1</v>
      </c>
      <c r="T12" s="2">
        <v>0.2</v>
      </c>
      <c r="U12" s="2">
        <v>0.2</v>
      </c>
      <c r="V12" s="2">
        <v>0.2</v>
      </c>
      <c r="W12" s="2">
        <v>0.2</v>
      </c>
      <c r="X12" s="2">
        <v>0.1</v>
      </c>
      <c r="Y12" s="2">
        <v>0.2</v>
      </c>
      <c r="Z12" s="2">
        <v>0.2</v>
      </c>
      <c r="AB12" s="2">
        <v>0.14400000000000004</v>
      </c>
      <c r="AC12" s="2">
        <v>6.5064070986477124E-2</v>
      </c>
      <c r="AD12" s="2">
        <v>0.45183382629497987</v>
      </c>
      <c r="AF12" s="2">
        <v>1.429115853658537E-3</v>
      </c>
      <c r="AG12" s="2">
        <v>0.11398856707317076</v>
      </c>
    </row>
    <row r="13" spans="1:33" x14ac:dyDescent="0.25">
      <c r="A13" s="6">
        <v>9</v>
      </c>
      <c r="B13" s="13"/>
      <c r="C13" s="2">
        <v>0.2</v>
      </c>
      <c r="D13" s="2">
        <v>0.1</v>
      </c>
      <c r="E13" s="2">
        <v>0.1</v>
      </c>
      <c r="F13" s="2">
        <v>0.1</v>
      </c>
      <c r="G13" s="2">
        <v>0.2</v>
      </c>
      <c r="H13" s="2">
        <v>0.2</v>
      </c>
      <c r="I13" s="2">
        <v>0.2</v>
      </c>
      <c r="J13" s="10">
        <v>0.2</v>
      </c>
      <c r="K13" s="11">
        <v>0.2</v>
      </c>
      <c r="L13" s="2">
        <v>0.30000000000000004</v>
      </c>
      <c r="M13" s="2">
        <v>0.2</v>
      </c>
      <c r="N13" s="2">
        <v>0</v>
      </c>
      <c r="O13" s="2">
        <v>0.1</v>
      </c>
      <c r="P13" s="2">
        <v>0.2</v>
      </c>
      <c r="Q13" s="2">
        <v>0.2</v>
      </c>
      <c r="R13" s="2">
        <v>0.2</v>
      </c>
      <c r="S13" s="2">
        <v>0.2</v>
      </c>
      <c r="T13" s="2">
        <v>0.1</v>
      </c>
      <c r="U13" s="2">
        <v>0.2</v>
      </c>
      <c r="V13" s="2">
        <v>0.2</v>
      </c>
      <c r="W13" s="2">
        <v>0</v>
      </c>
      <c r="X13" s="2">
        <v>0.2</v>
      </c>
      <c r="Y13" s="2">
        <v>0</v>
      </c>
      <c r="Z13" s="2">
        <v>0.1</v>
      </c>
      <c r="AB13" s="2">
        <v>0.1541666666666667</v>
      </c>
      <c r="AC13" s="2">
        <v>7.7902763620491297E-2</v>
      </c>
      <c r="AD13" s="2">
        <v>0.50531522348426772</v>
      </c>
      <c r="AF13" s="2">
        <v>-1.3212363736718644E-3</v>
      </c>
      <c r="AG13" s="2">
        <v>0.18301366082516907</v>
      </c>
    </row>
    <row r="14" spans="1:33" x14ac:dyDescent="0.25">
      <c r="A14" s="6">
        <v>10</v>
      </c>
      <c r="B14" s="13"/>
      <c r="C14" s="2">
        <v>0.2</v>
      </c>
      <c r="D14" s="2">
        <v>0.30000000000000004</v>
      </c>
      <c r="E14" s="2">
        <v>0.2</v>
      </c>
      <c r="F14" s="2">
        <v>0.2</v>
      </c>
      <c r="G14" s="2">
        <v>0.1</v>
      </c>
      <c r="H14" s="2">
        <v>0.2</v>
      </c>
      <c r="I14" s="2">
        <v>0.2</v>
      </c>
      <c r="J14" s="10">
        <v>0.2</v>
      </c>
      <c r="K14" s="11">
        <v>0.30000000000000004</v>
      </c>
      <c r="L14" s="2">
        <v>0.30000000000000004</v>
      </c>
      <c r="M14" s="2">
        <v>0.2</v>
      </c>
      <c r="N14" s="2">
        <v>0</v>
      </c>
      <c r="O14" s="2">
        <v>0.2</v>
      </c>
      <c r="P14" s="2">
        <v>0.30000000000000004</v>
      </c>
      <c r="Q14" s="2">
        <v>0.2</v>
      </c>
      <c r="R14" s="2">
        <v>0.2</v>
      </c>
      <c r="S14" s="2">
        <v>0.2</v>
      </c>
      <c r="T14" s="2">
        <v>0.2</v>
      </c>
      <c r="U14" s="2">
        <v>0.2</v>
      </c>
      <c r="V14" s="2">
        <v>0.2</v>
      </c>
      <c r="W14" s="2">
        <v>0.2</v>
      </c>
      <c r="X14" s="2">
        <v>0.2</v>
      </c>
      <c r="Y14" s="2">
        <v>0.1</v>
      </c>
      <c r="Z14" s="2">
        <v>0.1</v>
      </c>
      <c r="AB14" s="2">
        <v>0.19583333333333339</v>
      </c>
      <c r="AC14" s="2">
        <v>6.9025305168635004E-2</v>
      </c>
      <c r="AD14" s="2">
        <v>0.35246964341430631</v>
      </c>
      <c r="AF14" s="2">
        <v>-1.183248240651304E-3</v>
      </c>
      <c r="AG14" s="2">
        <v>0.22166758658755353</v>
      </c>
    </row>
    <row r="15" spans="1:33" x14ac:dyDescent="0.25">
      <c r="A15" s="6">
        <v>11</v>
      </c>
      <c r="B15" s="13"/>
      <c r="C15" s="2">
        <v>0.1</v>
      </c>
      <c r="D15" s="2">
        <v>0.1</v>
      </c>
      <c r="E15" s="2">
        <v>0.1</v>
      </c>
      <c r="F15" s="2">
        <v>0.2</v>
      </c>
      <c r="G15" s="2">
        <v>0.1</v>
      </c>
      <c r="H15" s="2">
        <v>0.2</v>
      </c>
      <c r="I15" s="2">
        <v>0.1</v>
      </c>
      <c r="J15" s="10">
        <v>0.2</v>
      </c>
      <c r="K15" s="11">
        <v>0.2</v>
      </c>
      <c r="L15" s="2">
        <v>0.1</v>
      </c>
      <c r="M15" s="2">
        <v>0</v>
      </c>
      <c r="N15" s="2">
        <v>0.1</v>
      </c>
      <c r="O15" s="2">
        <v>0.1</v>
      </c>
      <c r="P15" s="2">
        <v>0.2</v>
      </c>
      <c r="Q15" s="2">
        <v>0.2</v>
      </c>
      <c r="R15" s="2">
        <v>0.2</v>
      </c>
      <c r="S15" s="2">
        <v>0.2</v>
      </c>
      <c r="T15" s="2">
        <v>0.1</v>
      </c>
      <c r="U15" s="2">
        <v>0</v>
      </c>
      <c r="V15" s="2">
        <v>0.1</v>
      </c>
      <c r="W15" s="2">
        <v>0.30000000000000004</v>
      </c>
      <c r="X15" s="2">
        <v>0.2</v>
      </c>
      <c r="Y15" s="2">
        <v>0.2</v>
      </c>
      <c r="Z15" s="2">
        <v>0.2</v>
      </c>
      <c r="AB15" s="2">
        <v>0.1458333333333334</v>
      </c>
      <c r="AC15" s="2">
        <v>7.2106000875924559E-2</v>
      </c>
      <c r="AD15" s="2">
        <v>0.49444114886348245</v>
      </c>
      <c r="AF15" s="2">
        <v>1.3626328135780328E-3</v>
      </c>
      <c r="AG15" s="2">
        <v>0.11608251690354635</v>
      </c>
    </row>
    <row r="16" spans="1:33" x14ac:dyDescent="0.25">
      <c r="A16" s="6">
        <v>12</v>
      </c>
      <c r="B16" s="13"/>
      <c r="C16" s="2">
        <v>0.2</v>
      </c>
      <c r="D16" s="2">
        <v>0.30000000000000004</v>
      </c>
      <c r="E16" s="2">
        <v>0.1</v>
      </c>
      <c r="F16" s="2">
        <v>0</v>
      </c>
      <c r="G16" s="2">
        <v>0.1</v>
      </c>
      <c r="H16" s="2">
        <v>0</v>
      </c>
      <c r="I16" s="2">
        <v>0.1</v>
      </c>
      <c r="J16" s="10">
        <v>0</v>
      </c>
      <c r="K16" s="11">
        <v>0.1</v>
      </c>
      <c r="L16" s="2">
        <v>0.2</v>
      </c>
      <c r="M16" s="2">
        <v>0.1</v>
      </c>
      <c r="N16" s="2">
        <v>0.2</v>
      </c>
      <c r="O16" s="2">
        <v>0.1</v>
      </c>
      <c r="P16" s="2">
        <v>0.2</v>
      </c>
      <c r="Q16" s="2">
        <v>0.2</v>
      </c>
      <c r="R16" s="2">
        <v>0.1</v>
      </c>
      <c r="S16" s="2">
        <v>0.2</v>
      </c>
      <c r="T16" s="2">
        <v>0.1</v>
      </c>
      <c r="U16" s="12" t="s">
        <v>28</v>
      </c>
      <c r="V16" s="12" t="s">
        <v>28</v>
      </c>
      <c r="W16" s="12" t="s">
        <v>28</v>
      </c>
      <c r="X16" s="12" t="s">
        <v>28</v>
      </c>
      <c r="Y16" s="12" t="s">
        <v>28</v>
      </c>
      <c r="Z16" s="12" t="s">
        <v>28</v>
      </c>
      <c r="AB16" s="2">
        <v>0.1277777777777778</v>
      </c>
      <c r="AC16" s="2">
        <v>8.2644209473363206E-2</v>
      </c>
      <c r="AD16" s="2">
        <v>0.64678076979153809</v>
      </c>
      <c r="AF16" s="2">
        <v>1.3168238993710689E-3</v>
      </c>
      <c r="AG16" s="2">
        <v>0.10758647798742141</v>
      </c>
    </row>
    <row r="17" spans="1:33" x14ac:dyDescent="0.25">
      <c r="A17" s="6">
        <v>13</v>
      </c>
      <c r="B17" s="13"/>
      <c r="C17" s="2">
        <v>0.1</v>
      </c>
      <c r="D17" s="2">
        <v>0.1</v>
      </c>
      <c r="E17" s="2">
        <v>0.1</v>
      </c>
      <c r="F17" s="2">
        <v>0</v>
      </c>
      <c r="G17" s="2">
        <v>0.1</v>
      </c>
      <c r="H17" s="2">
        <v>0.1</v>
      </c>
      <c r="I17" s="2">
        <v>0.1</v>
      </c>
      <c r="J17" s="10">
        <v>0.1</v>
      </c>
      <c r="K17" s="11">
        <v>0.2</v>
      </c>
      <c r="L17" s="2">
        <v>0.2</v>
      </c>
      <c r="M17" s="2">
        <v>0.1</v>
      </c>
      <c r="N17" s="2">
        <v>0.2</v>
      </c>
      <c r="O17" s="2">
        <v>0.1</v>
      </c>
      <c r="P17" s="2">
        <v>0.2</v>
      </c>
      <c r="Q17" s="2">
        <v>0.1</v>
      </c>
      <c r="R17" s="2">
        <v>0.1</v>
      </c>
      <c r="S17" s="2">
        <v>0.1</v>
      </c>
      <c r="T17" s="2">
        <v>0.1</v>
      </c>
      <c r="U17" s="2">
        <v>0.1</v>
      </c>
      <c r="V17" s="2">
        <v>0.30000000000000004</v>
      </c>
      <c r="W17" s="2">
        <v>0.1</v>
      </c>
      <c r="X17" s="2">
        <v>0.1</v>
      </c>
      <c r="Y17" s="2">
        <v>0.1</v>
      </c>
      <c r="Z17" s="2">
        <v>0</v>
      </c>
      <c r="AB17" s="2">
        <v>0.11666666666666668</v>
      </c>
      <c r="AC17" s="2">
        <v>6.3702205727060646E-2</v>
      </c>
      <c r="AD17" s="2">
        <v>0.54601890623194826</v>
      </c>
      <c r="AF17" s="2">
        <v>1.7938457292672832E-4</v>
      </c>
      <c r="AG17" s="2">
        <v>0.11275010349109978</v>
      </c>
    </row>
    <row r="18" spans="1:33" x14ac:dyDescent="0.25">
      <c r="A18" s="6">
        <v>14</v>
      </c>
      <c r="B18" s="13"/>
      <c r="C18" s="2">
        <v>0.30000000000000004</v>
      </c>
      <c r="D18" s="2">
        <v>0.2</v>
      </c>
      <c r="E18" s="2">
        <v>0.2</v>
      </c>
      <c r="F18" s="2">
        <v>0.2</v>
      </c>
      <c r="G18" s="2">
        <v>0.2</v>
      </c>
      <c r="H18" s="2">
        <v>0.1</v>
      </c>
      <c r="I18" s="2">
        <v>0.1</v>
      </c>
      <c r="J18" s="10">
        <v>0.2</v>
      </c>
      <c r="K18" s="11">
        <v>0.2</v>
      </c>
      <c r="L18" s="2">
        <v>0.1</v>
      </c>
      <c r="M18" s="2">
        <v>0.1</v>
      </c>
      <c r="N18" s="2">
        <v>0.1</v>
      </c>
      <c r="O18" s="2">
        <v>0.30000000000000004</v>
      </c>
      <c r="P18" s="2">
        <v>0.4</v>
      </c>
      <c r="Q18" s="2">
        <v>0.30000000000000004</v>
      </c>
      <c r="R18" s="2">
        <v>0.1</v>
      </c>
      <c r="S18" s="2">
        <v>0.30000000000000004</v>
      </c>
      <c r="T18" s="2">
        <v>0.30000000000000004</v>
      </c>
      <c r="U18" s="2">
        <v>0.1</v>
      </c>
      <c r="V18" s="2">
        <v>0.2</v>
      </c>
      <c r="W18" s="2">
        <v>0.30000000000000004</v>
      </c>
      <c r="X18" s="2">
        <v>0.30000000000000004</v>
      </c>
      <c r="Y18" s="2">
        <v>0.2</v>
      </c>
      <c r="Z18" s="2">
        <v>0.1</v>
      </c>
      <c r="AB18" s="2">
        <v>0.20416666666666664</v>
      </c>
      <c r="AC18" s="2">
        <v>9.0789611868255266E-2</v>
      </c>
      <c r="AD18" s="2">
        <v>0.44468381323227074</v>
      </c>
      <c r="AF18" s="2">
        <v>8.3137850144887561E-4</v>
      </c>
      <c r="AG18" s="2">
        <v>0.18601490271836618</v>
      </c>
    </row>
    <row r="19" spans="1:33" x14ac:dyDescent="0.25">
      <c r="A19" s="6">
        <v>15</v>
      </c>
      <c r="B19" s="13"/>
      <c r="C19" s="2">
        <v>0.4</v>
      </c>
      <c r="D19" s="2">
        <v>0.1</v>
      </c>
      <c r="E19" s="2">
        <v>0.1</v>
      </c>
      <c r="F19" s="2">
        <v>0.1</v>
      </c>
      <c r="G19" s="2">
        <v>0.2</v>
      </c>
      <c r="H19" s="2">
        <v>0.1</v>
      </c>
      <c r="I19" s="2">
        <v>0.2</v>
      </c>
      <c r="J19" s="10">
        <v>0.2</v>
      </c>
      <c r="K19" s="11">
        <v>0.1</v>
      </c>
      <c r="L19" s="2">
        <v>0.2</v>
      </c>
      <c r="M19" s="2">
        <v>0</v>
      </c>
      <c r="N19" s="2">
        <v>0</v>
      </c>
      <c r="O19" s="2">
        <v>0</v>
      </c>
      <c r="P19" s="2">
        <v>0.2</v>
      </c>
      <c r="Q19" s="2">
        <v>0.2</v>
      </c>
      <c r="R19" s="2">
        <v>0.1</v>
      </c>
      <c r="S19" s="2">
        <v>0.2</v>
      </c>
      <c r="T19" s="2">
        <v>0</v>
      </c>
      <c r="U19" s="2">
        <v>0</v>
      </c>
      <c r="V19" s="2">
        <v>0.2</v>
      </c>
      <c r="W19" s="2">
        <v>0.1</v>
      </c>
      <c r="X19" s="2">
        <v>0.1</v>
      </c>
      <c r="Y19" s="2">
        <v>0.2</v>
      </c>
      <c r="Z19" s="2">
        <v>0.1</v>
      </c>
      <c r="AB19" s="2">
        <v>0.12916666666666671</v>
      </c>
      <c r="AC19" s="2">
        <v>9.5458466573582215E-2</v>
      </c>
      <c r="AD19" s="2">
        <v>0.7390332896019266</v>
      </c>
      <c r="AF19" s="2">
        <v>-1.445425693390369E-3</v>
      </c>
      <c r="AG19" s="2">
        <v>0.16072512763902308</v>
      </c>
    </row>
    <row r="20" spans="1:33" x14ac:dyDescent="0.25">
      <c r="A20" s="6">
        <v>16</v>
      </c>
      <c r="B20" s="13"/>
      <c r="C20" s="2">
        <v>0.2</v>
      </c>
      <c r="D20" s="2">
        <v>0.2</v>
      </c>
      <c r="E20" s="2">
        <v>0.1</v>
      </c>
      <c r="F20" s="2">
        <v>0</v>
      </c>
      <c r="G20" s="2">
        <v>0</v>
      </c>
      <c r="H20" s="2">
        <v>0</v>
      </c>
      <c r="I20" s="2">
        <v>0</v>
      </c>
      <c r="J20" s="10">
        <v>0.1</v>
      </c>
      <c r="K20" s="11">
        <v>0.30000000000000004</v>
      </c>
      <c r="L20" s="2">
        <v>0.30000000000000004</v>
      </c>
      <c r="M20" s="2">
        <v>0</v>
      </c>
      <c r="N20" s="2">
        <v>0.1</v>
      </c>
      <c r="O20" s="2">
        <v>0.1</v>
      </c>
      <c r="P20" s="2">
        <v>0.2</v>
      </c>
      <c r="Q20" s="2">
        <v>0.1</v>
      </c>
      <c r="R20" s="2">
        <v>0</v>
      </c>
      <c r="S20" s="2">
        <v>0.1</v>
      </c>
      <c r="T20" s="2">
        <v>0.1</v>
      </c>
      <c r="U20" s="2">
        <v>0</v>
      </c>
      <c r="V20" s="2">
        <v>0.2</v>
      </c>
      <c r="W20" s="2">
        <v>0</v>
      </c>
      <c r="X20" s="2">
        <v>0</v>
      </c>
      <c r="Y20" s="2">
        <v>0.2</v>
      </c>
      <c r="Z20" s="2">
        <v>0.2</v>
      </c>
      <c r="AB20" s="2">
        <v>0.1041666666666667</v>
      </c>
      <c r="AC20" s="2">
        <v>9.990937922923461E-2</v>
      </c>
      <c r="AD20" s="2">
        <v>0.95913004060065199</v>
      </c>
      <c r="AF20" s="2">
        <v>1.4833724299710219E-4</v>
      </c>
      <c r="AG20" s="2">
        <v>0.1009279701945633</v>
      </c>
    </row>
    <row r="21" spans="1:33" x14ac:dyDescent="0.25">
      <c r="A21" s="6">
        <v>17</v>
      </c>
      <c r="B21" s="13"/>
      <c r="C21" s="2">
        <v>0.1</v>
      </c>
      <c r="D21" s="2">
        <v>0.1</v>
      </c>
      <c r="E21" s="2">
        <v>0.1</v>
      </c>
      <c r="F21" s="2">
        <v>0.1</v>
      </c>
      <c r="G21" s="2">
        <v>0</v>
      </c>
      <c r="H21" s="2">
        <v>0</v>
      </c>
      <c r="I21" s="2">
        <v>0.1</v>
      </c>
      <c r="J21" s="10">
        <v>0.1</v>
      </c>
      <c r="K21" s="11">
        <v>0</v>
      </c>
      <c r="L21" s="2">
        <v>0.1</v>
      </c>
      <c r="M21" s="2">
        <v>0.30000000000000004</v>
      </c>
      <c r="N21" s="2">
        <v>0.2</v>
      </c>
      <c r="O21" s="2">
        <v>0.1</v>
      </c>
      <c r="P21" s="2">
        <v>0.1</v>
      </c>
      <c r="Q21" s="2">
        <v>0.1</v>
      </c>
      <c r="R21" s="2">
        <v>0.1</v>
      </c>
      <c r="S21" s="2">
        <v>0.1</v>
      </c>
      <c r="T21" s="2">
        <v>0.1</v>
      </c>
      <c r="U21" s="2">
        <v>0.30000000000000004</v>
      </c>
      <c r="V21" s="2">
        <v>0.2</v>
      </c>
      <c r="W21" s="2">
        <v>0</v>
      </c>
      <c r="X21" s="2">
        <v>0</v>
      </c>
      <c r="Y21" s="2">
        <v>0.2</v>
      </c>
      <c r="Z21" s="2">
        <v>0.2</v>
      </c>
      <c r="AB21" s="2">
        <v>0.11250000000000004</v>
      </c>
      <c r="AC21" s="2">
        <v>8.50191794218529E-2</v>
      </c>
      <c r="AD21" s="2">
        <v>0.75572603930535887</v>
      </c>
      <c r="AF21" s="2">
        <v>1.707603146129433E-3</v>
      </c>
      <c r="AG21" s="2">
        <v>7.5217331309507418E-2</v>
      </c>
    </row>
    <row r="22" spans="1:33" x14ac:dyDescent="0.25">
      <c r="A22" s="6">
        <v>18</v>
      </c>
      <c r="B22" s="13"/>
      <c r="C22" s="2">
        <v>0.1</v>
      </c>
      <c r="D22" s="2">
        <v>0.1</v>
      </c>
      <c r="E22" s="2">
        <v>0</v>
      </c>
      <c r="F22" s="2">
        <v>0.1</v>
      </c>
      <c r="G22" s="2">
        <v>0.1</v>
      </c>
      <c r="H22" s="2">
        <v>0</v>
      </c>
      <c r="I22" s="2">
        <v>0.1</v>
      </c>
      <c r="J22" s="10">
        <v>0.1</v>
      </c>
      <c r="K22" s="11">
        <v>0</v>
      </c>
      <c r="L22" s="2">
        <v>0.2</v>
      </c>
      <c r="M22" s="2">
        <v>0.1</v>
      </c>
      <c r="N22" s="2">
        <v>0.1</v>
      </c>
      <c r="O22" s="2">
        <v>0.2</v>
      </c>
      <c r="P22" s="2">
        <v>0.30000000000000004</v>
      </c>
      <c r="Q22" s="2">
        <v>0.2</v>
      </c>
      <c r="R22" s="2">
        <v>0.1</v>
      </c>
      <c r="S22" s="2">
        <v>0.2</v>
      </c>
      <c r="T22" s="2">
        <v>0.2</v>
      </c>
      <c r="U22" s="2">
        <v>0.1</v>
      </c>
      <c r="V22" s="2">
        <v>0.30000000000000004</v>
      </c>
      <c r="W22" s="2">
        <v>0.2</v>
      </c>
      <c r="X22" s="2">
        <v>0</v>
      </c>
      <c r="Y22" s="2">
        <v>0.2</v>
      </c>
      <c r="Z22" s="2">
        <v>0.2</v>
      </c>
      <c r="AB22" s="2">
        <v>0.13333333333333339</v>
      </c>
      <c r="AC22" s="2">
        <v>8.6811473228243091E-2</v>
      </c>
      <c r="AD22" s="2">
        <v>0.65108604921182289</v>
      </c>
      <c r="AF22" s="2">
        <v>2.9046502000827936E-3</v>
      </c>
      <c r="AG22" s="2">
        <v>6.9915137298192404E-2</v>
      </c>
    </row>
    <row r="23" spans="1:33" x14ac:dyDescent="0.25">
      <c r="A23" s="6">
        <v>19</v>
      </c>
      <c r="B23" s="13"/>
      <c r="C23" s="2">
        <v>0.2</v>
      </c>
      <c r="D23" s="2">
        <v>0.1</v>
      </c>
      <c r="E23" s="2">
        <v>0.1</v>
      </c>
      <c r="F23" s="2">
        <v>0</v>
      </c>
      <c r="G23" s="2">
        <v>0</v>
      </c>
      <c r="H23" s="2">
        <v>0.1</v>
      </c>
      <c r="I23" s="2">
        <v>0.1</v>
      </c>
      <c r="J23" s="10">
        <v>0.2</v>
      </c>
      <c r="K23" s="11">
        <v>0.2</v>
      </c>
      <c r="L23" s="2">
        <v>0.2</v>
      </c>
      <c r="M23" s="2">
        <v>0.2</v>
      </c>
      <c r="N23" s="2">
        <v>0.2</v>
      </c>
      <c r="O23" s="2">
        <v>0.1</v>
      </c>
      <c r="P23" s="2">
        <v>0.30000000000000004</v>
      </c>
      <c r="Q23" s="2">
        <v>0.2</v>
      </c>
      <c r="R23" s="2">
        <v>0.2</v>
      </c>
      <c r="S23" s="2">
        <v>0.2</v>
      </c>
      <c r="T23" s="2">
        <v>0.1</v>
      </c>
      <c r="U23" s="2">
        <v>0.2</v>
      </c>
      <c r="V23" s="2">
        <v>0.30000000000000004</v>
      </c>
      <c r="W23" s="2">
        <v>0.1</v>
      </c>
      <c r="X23" s="2">
        <v>0.2</v>
      </c>
      <c r="Y23" s="2">
        <v>0.30000000000000004</v>
      </c>
      <c r="Z23" s="2">
        <v>0.2</v>
      </c>
      <c r="AB23" s="2">
        <v>0.16666666666666674</v>
      </c>
      <c r="AC23" s="2">
        <v>8.1649658092772512E-2</v>
      </c>
      <c r="AD23" s="2">
        <v>0.48989794855663488</v>
      </c>
      <c r="AF23" s="2">
        <v>2.9529460466399889E-3</v>
      </c>
      <c r="AG23" s="2">
        <v>0.10219401131502699</v>
      </c>
    </row>
    <row r="24" spans="1:33" x14ac:dyDescent="0.25">
      <c r="A24" s="6">
        <v>20</v>
      </c>
      <c r="B24" s="13"/>
      <c r="C24" s="2">
        <v>0.1</v>
      </c>
      <c r="D24" s="2">
        <v>0.2</v>
      </c>
      <c r="E24" s="2">
        <v>0.2</v>
      </c>
      <c r="F24" s="2">
        <v>0.1</v>
      </c>
      <c r="G24" s="2">
        <v>0.2</v>
      </c>
      <c r="H24" s="2">
        <v>0.1</v>
      </c>
      <c r="I24" s="2">
        <v>0.1</v>
      </c>
      <c r="J24" s="10">
        <v>0</v>
      </c>
      <c r="K24" s="11">
        <v>0</v>
      </c>
      <c r="L24" s="2">
        <v>0.30000000000000004</v>
      </c>
      <c r="M24" s="2">
        <v>0.1</v>
      </c>
      <c r="N24" s="2">
        <v>0.1</v>
      </c>
      <c r="O24" s="2">
        <v>0.1</v>
      </c>
      <c r="P24" s="2">
        <v>0.2</v>
      </c>
      <c r="Q24" s="2">
        <v>0.2</v>
      </c>
      <c r="R24" s="2">
        <v>0.30000000000000004</v>
      </c>
      <c r="S24" s="2">
        <v>0.2</v>
      </c>
      <c r="T24" s="2">
        <v>0.1</v>
      </c>
      <c r="U24" s="2">
        <v>0.1</v>
      </c>
      <c r="V24" s="2">
        <v>0.1</v>
      </c>
      <c r="W24" s="2">
        <v>0.1</v>
      </c>
      <c r="X24" s="2">
        <v>0.2</v>
      </c>
      <c r="Y24" s="2">
        <v>0.1</v>
      </c>
      <c r="Z24" s="2">
        <v>0.1</v>
      </c>
      <c r="AB24" s="2">
        <v>0.13750000000000007</v>
      </c>
      <c r="AC24" s="2">
        <v>7.6966960726523773E-2</v>
      </c>
      <c r="AD24" s="2">
        <v>0.55975971437471805</v>
      </c>
      <c r="AF24" s="2">
        <v>1.0349109976542005E-5</v>
      </c>
      <c r="AG24" s="2">
        <v>0.13727404443217889</v>
      </c>
    </row>
    <row r="25" spans="1:33" x14ac:dyDescent="0.25">
      <c r="A25" s="6">
        <v>21</v>
      </c>
      <c r="B25" s="13"/>
      <c r="C25" s="2">
        <v>0.1</v>
      </c>
      <c r="D25" s="2">
        <v>0.1</v>
      </c>
      <c r="E25" s="2">
        <v>0.1</v>
      </c>
      <c r="F25" s="2">
        <v>0</v>
      </c>
      <c r="G25" s="2">
        <v>0</v>
      </c>
      <c r="H25" s="2">
        <v>0.1</v>
      </c>
      <c r="I25" s="2">
        <v>0.2</v>
      </c>
      <c r="J25" s="10">
        <v>0</v>
      </c>
      <c r="K25" s="11">
        <v>0.2</v>
      </c>
      <c r="L25" s="2">
        <v>0.1</v>
      </c>
      <c r="M25" s="2">
        <v>0.2</v>
      </c>
      <c r="N25" s="2">
        <v>0.1</v>
      </c>
      <c r="O25" s="2">
        <v>0.1</v>
      </c>
      <c r="P25" s="2">
        <v>0.1</v>
      </c>
      <c r="Q25" s="2">
        <v>0.1</v>
      </c>
      <c r="R25" s="2">
        <v>0.1</v>
      </c>
      <c r="S25" s="2">
        <v>0.1</v>
      </c>
      <c r="T25" s="2">
        <v>0.1</v>
      </c>
      <c r="U25" s="2">
        <v>0.2</v>
      </c>
      <c r="V25" s="2">
        <v>0.2</v>
      </c>
      <c r="W25" s="2">
        <v>0.1</v>
      </c>
      <c r="X25" s="2">
        <v>0.1</v>
      </c>
      <c r="Y25" s="2">
        <v>0</v>
      </c>
      <c r="Z25" s="2">
        <v>0.1</v>
      </c>
      <c r="AB25" s="2">
        <v>0.10416666666666673</v>
      </c>
      <c r="AC25" s="2">
        <v>6.2409354557084469E-2</v>
      </c>
      <c r="AD25" s="2">
        <v>0.5991298037480105</v>
      </c>
      <c r="AF25" s="2">
        <v>5.2090520215261507E-4</v>
      </c>
      <c r="AG25" s="2">
        <v>9.2793569753001293E-2</v>
      </c>
    </row>
    <row r="26" spans="1:33" x14ac:dyDescent="0.25">
      <c r="A26" s="6">
        <v>22</v>
      </c>
      <c r="B26" s="13"/>
      <c r="C26" s="2">
        <v>0.1</v>
      </c>
      <c r="D26" s="2">
        <v>0.2</v>
      </c>
      <c r="E26" s="2">
        <v>0.1</v>
      </c>
      <c r="F26" s="2">
        <v>0.1</v>
      </c>
      <c r="G26" s="2">
        <v>0.1</v>
      </c>
      <c r="H26" s="2">
        <v>0.2</v>
      </c>
      <c r="I26" s="2">
        <v>0.1</v>
      </c>
      <c r="J26" s="10">
        <v>0.1</v>
      </c>
      <c r="K26" s="11">
        <v>0.2</v>
      </c>
      <c r="L26" s="2">
        <v>0.1</v>
      </c>
      <c r="M26" s="2">
        <v>0.2</v>
      </c>
      <c r="N26" s="2">
        <v>0.2</v>
      </c>
      <c r="O26" s="2">
        <v>0.2</v>
      </c>
      <c r="P26" s="2">
        <v>0.1</v>
      </c>
      <c r="Q26" s="2">
        <v>0.2</v>
      </c>
      <c r="R26" s="2">
        <v>0.1</v>
      </c>
      <c r="S26" s="2">
        <v>0.2</v>
      </c>
      <c r="T26" s="2">
        <v>0.2</v>
      </c>
      <c r="U26" s="2">
        <v>0.2</v>
      </c>
      <c r="V26" s="2">
        <v>0.4</v>
      </c>
      <c r="W26" s="2">
        <v>0.30000000000000004</v>
      </c>
      <c r="X26" s="2">
        <v>0.2</v>
      </c>
      <c r="Y26" s="2">
        <v>0.1</v>
      </c>
      <c r="Z26" s="2">
        <v>0.2</v>
      </c>
      <c r="AB26" s="2">
        <v>0.17083333333333336</v>
      </c>
      <c r="AC26" s="2">
        <v>7.5060362182809204E-2</v>
      </c>
      <c r="AD26" s="2">
        <v>0.43937772985059037</v>
      </c>
      <c r="AF26" s="2">
        <v>2.4803366910445702E-3</v>
      </c>
      <c r="AG26" s="2">
        <v>0.11667931557886024</v>
      </c>
    </row>
    <row r="27" spans="1:33" x14ac:dyDescent="0.25">
      <c r="A27" s="6">
        <v>23</v>
      </c>
      <c r="B27" s="13"/>
      <c r="C27" s="2">
        <v>0.2</v>
      </c>
      <c r="D27" s="2">
        <v>0.1</v>
      </c>
      <c r="E27" s="2">
        <v>0.2</v>
      </c>
      <c r="F27" s="2">
        <v>0.1</v>
      </c>
      <c r="G27" s="2">
        <v>0.2</v>
      </c>
      <c r="H27" s="2">
        <v>0.1</v>
      </c>
      <c r="I27" s="2">
        <v>0.1</v>
      </c>
      <c r="J27" s="10">
        <v>0.1</v>
      </c>
      <c r="K27" s="11">
        <v>0.1</v>
      </c>
      <c r="L27" s="2">
        <v>0.1</v>
      </c>
      <c r="M27" s="2">
        <v>0.2</v>
      </c>
      <c r="N27" s="2">
        <v>0.2</v>
      </c>
      <c r="O27" s="2">
        <v>0.2</v>
      </c>
      <c r="P27" s="2">
        <v>0.30000000000000004</v>
      </c>
      <c r="Q27" s="2">
        <v>0.2</v>
      </c>
      <c r="R27" s="2">
        <v>0.2</v>
      </c>
      <c r="S27" s="2">
        <v>0.2</v>
      </c>
      <c r="T27" s="2">
        <v>0.2</v>
      </c>
      <c r="U27" s="2">
        <v>0.2</v>
      </c>
      <c r="V27" s="2">
        <v>0.2</v>
      </c>
      <c r="W27" s="2">
        <v>0.1</v>
      </c>
      <c r="X27" s="2">
        <v>0.2</v>
      </c>
      <c r="Y27" s="2">
        <v>0.1</v>
      </c>
      <c r="Z27" s="2">
        <v>0.1</v>
      </c>
      <c r="AB27" s="2">
        <v>0.16250000000000006</v>
      </c>
      <c r="AC27" s="2">
        <v>5.7577924513691356E-2</v>
      </c>
      <c r="AD27" s="2">
        <v>0.35432568931502362</v>
      </c>
      <c r="AF27" s="2">
        <v>4.8640816889747486E-4</v>
      </c>
      <c r="AG27" s="2">
        <v>0.15188008831240518</v>
      </c>
    </row>
    <row r="28" spans="1:33" x14ac:dyDescent="0.25">
      <c r="A28" s="6">
        <v>24</v>
      </c>
      <c r="B28" s="13"/>
      <c r="C28" s="2">
        <v>0.2</v>
      </c>
      <c r="D28" s="2">
        <v>0.30000000000000004</v>
      </c>
      <c r="E28" s="2">
        <v>0.2</v>
      </c>
      <c r="F28" s="2">
        <v>0.1</v>
      </c>
      <c r="G28" s="2">
        <v>0.2</v>
      </c>
      <c r="H28" s="2">
        <v>0.1</v>
      </c>
      <c r="I28" s="2">
        <v>0.1</v>
      </c>
      <c r="J28" s="10">
        <v>0.2</v>
      </c>
      <c r="K28" s="11">
        <v>0.1</v>
      </c>
      <c r="L28" s="2">
        <v>0.1</v>
      </c>
      <c r="M28" s="2">
        <v>0.2</v>
      </c>
      <c r="N28" s="2">
        <v>0.1</v>
      </c>
      <c r="O28" s="2">
        <v>0.1</v>
      </c>
      <c r="P28" s="2">
        <v>0.1</v>
      </c>
      <c r="Q28" s="2">
        <v>0.1</v>
      </c>
      <c r="R28" s="2">
        <v>0.1</v>
      </c>
      <c r="S28" s="2">
        <v>0.1</v>
      </c>
      <c r="T28" s="2">
        <v>0.1</v>
      </c>
      <c r="U28" s="2">
        <v>0.2</v>
      </c>
      <c r="V28" s="2">
        <v>0.30000000000000004</v>
      </c>
      <c r="W28" s="2">
        <v>0.2</v>
      </c>
      <c r="X28" s="2">
        <v>0.1</v>
      </c>
      <c r="Y28" s="2">
        <v>0.1</v>
      </c>
      <c r="Z28" s="12" t="s">
        <v>28</v>
      </c>
      <c r="AB28" s="2">
        <v>0.1478260869565218</v>
      </c>
      <c r="AC28" s="2">
        <v>6.6534783913046042E-2</v>
      </c>
      <c r="AD28" s="2">
        <v>0.45008824411766418</v>
      </c>
      <c r="AF28" s="2">
        <v>-6.7167962149374764E-4</v>
      </c>
      <c r="AG28" s="2">
        <v>0.16172693477526198</v>
      </c>
    </row>
    <row r="29" spans="1:33" x14ac:dyDescent="0.25">
      <c r="A29" s="6">
        <v>25</v>
      </c>
      <c r="B29" s="13"/>
      <c r="C29" s="2">
        <v>0.2</v>
      </c>
      <c r="D29" s="2">
        <v>0.30000000000000004</v>
      </c>
      <c r="E29" s="2">
        <v>0.2</v>
      </c>
      <c r="F29" s="2">
        <v>0</v>
      </c>
      <c r="G29" s="2">
        <v>0.1</v>
      </c>
      <c r="H29" s="2">
        <v>0.2</v>
      </c>
      <c r="I29" s="2">
        <v>0.1</v>
      </c>
      <c r="J29" s="10">
        <v>0.1</v>
      </c>
      <c r="K29" s="11">
        <v>0.1</v>
      </c>
      <c r="L29" s="2">
        <v>0.1</v>
      </c>
      <c r="M29" s="2">
        <v>0.2</v>
      </c>
      <c r="N29" s="2">
        <v>0.1</v>
      </c>
      <c r="O29" s="2">
        <v>0.1</v>
      </c>
      <c r="P29" s="2">
        <v>0.1</v>
      </c>
      <c r="Q29" s="2">
        <v>0.2</v>
      </c>
      <c r="R29" s="2">
        <v>0.2</v>
      </c>
      <c r="S29" s="2">
        <v>0.2</v>
      </c>
      <c r="T29" s="2">
        <v>0.1</v>
      </c>
      <c r="U29" s="2">
        <v>0.2</v>
      </c>
      <c r="V29" s="2">
        <v>0.2</v>
      </c>
      <c r="W29" s="2">
        <v>0</v>
      </c>
      <c r="X29" s="2">
        <v>0.2</v>
      </c>
      <c r="Y29" s="2">
        <v>0.2</v>
      </c>
      <c r="Z29" s="2">
        <v>0.1</v>
      </c>
      <c r="AB29" s="2">
        <v>0.1458333333333334</v>
      </c>
      <c r="AC29" s="2">
        <v>7.2106000875924559E-2</v>
      </c>
      <c r="AD29" s="2">
        <v>0.49444114886348245</v>
      </c>
      <c r="AF29" s="2">
        <v>-8.6242583137850255E-5</v>
      </c>
      <c r="AG29" s="2">
        <v>0.14771629639850981</v>
      </c>
    </row>
    <row r="30" spans="1:33" x14ac:dyDescent="0.25">
      <c r="A30" s="6"/>
    </row>
    <row r="31" spans="1:33" x14ac:dyDescent="0.25">
      <c r="A31" s="6" t="s">
        <v>29</v>
      </c>
      <c r="C31" s="2">
        <f>AVERAGE(C5:C29)</f>
        <v>0.16800000000000004</v>
      </c>
      <c r="D31" s="2">
        <f t="shared" ref="D31:Z31" si="0">AVERAGE(D5:D29)</f>
        <v>0.15200000000000005</v>
      </c>
      <c r="E31" s="2">
        <f t="shared" si="0"/>
        <v>0.12400000000000005</v>
      </c>
      <c r="F31" s="2">
        <f t="shared" si="0"/>
        <v>7.2000000000000022E-2</v>
      </c>
      <c r="G31" s="2">
        <f t="shared" si="0"/>
        <v>0.12000000000000005</v>
      </c>
      <c r="H31" s="2">
        <f t="shared" si="0"/>
        <v>0.11200000000000003</v>
      </c>
      <c r="I31" s="2">
        <f t="shared" si="0"/>
        <v>0.12400000000000004</v>
      </c>
      <c r="J31" s="2">
        <f t="shared" si="0"/>
        <v>0.13200000000000003</v>
      </c>
      <c r="K31" s="2">
        <f t="shared" si="0"/>
        <v>0.14000000000000004</v>
      </c>
      <c r="L31" s="2">
        <f t="shared" si="0"/>
        <v>0.17599999999999999</v>
      </c>
      <c r="M31" s="2">
        <f t="shared" si="0"/>
        <v>0.13600000000000004</v>
      </c>
      <c r="N31" s="2">
        <f t="shared" si="0"/>
        <v>0.11600000000000003</v>
      </c>
      <c r="O31" s="2">
        <f t="shared" si="0"/>
        <v>0.13600000000000007</v>
      </c>
      <c r="P31" s="2">
        <f t="shared" si="0"/>
        <v>0.18</v>
      </c>
      <c r="Q31" s="2">
        <f t="shared" si="0"/>
        <v>0.15600000000000006</v>
      </c>
      <c r="R31" s="2">
        <f t="shared" si="0"/>
        <v>0.14000000000000004</v>
      </c>
      <c r="S31" s="2">
        <f t="shared" si="0"/>
        <v>0.15600000000000006</v>
      </c>
      <c r="T31" s="2">
        <f t="shared" si="0"/>
        <v>0.13600000000000007</v>
      </c>
      <c r="U31" s="2">
        <f t="shared" si="0"/>
        <v>0.13913043478260875</v>
      </c>
      <c r="V31" s="58">
        <f t="shared" si="0"/>
        <v>0.20869565217391309</v>
      </c>
      <c r="W31" s="2">
        <f t="shared" si="0"/>
        <v>0.13478260869565223</v>
      </c>
      <c r="X31" s="2">
        <f t="shared" si="0"/>
        <v>0.13478260869565223</v>
      </c>
      <c r="Y31" s="2">
        <f t="shared" si="0"/>
        <v>0.1347826086956522</v>
      </c>
      <c r="Z31" s="2">
        <f t="shared" si="0"/>
        <v>0.13636363636363644</v>
      </c>
      <c r="AB31" s="2">
        <f t="shared" ref="AB31:AG31" si="1">AVERAGE(AB5:AB29)</f>
        <v>0.14005854055428429</v>
      </c>
      <c r="AC31" s="2">
        <f t="shared" si="1"/>
        <v>7.4020572419320002E-2</v>
      </c>
      <c r="AD31" s="2">
        <f t="shared" si="1"/>
        <v>0.5445474822545231</v>
      </c>
      <c r="AF31" s="2">
        <f t="shared" si="1"/>
        <v>3.9968451270004841E-4</v>
      </c>
      <c r="AG31" s="2">
        <f t="shared" si="1"/>
        <v>0.13115955663743115</v>
      </c>
    </row>
    <row r="32" spans="1:33" x14ac:dyDescent="0.25">
      <c r="A32" s="6" t="s">
        <v>30</v>
      </c>
      <c r="B32" s="13" t="s">
        <v>31</v>
      </c>
      <c r="C32" s="2">
        <f>STDEV(C5:C29)</f>
        <v>7.4833147735478819E-2</v>
      </c>
      <c r="D32" s="2">
        <f t="shared" ref="D32:Z32" si="2">STDEV(D5:D29)</f>
        <v>7.7028133388608949E-2</v>
      </c>
      <c r="E32" s="2">
        <f t="shared" si="2"/>
        <v>5.2281290471193669E-2</v>
      </c>
      <c r="F32" s="2">
        <f t="shared" si="2"/>
        <v>6.7823299831252695E-2</v>
      </c>
      <c r="G32" s="2">
        <f t="shared" si="2"/>
        <v>7.0710678118654738E-2</v>
      </c>
      <c r="H32" s="2">
        <f t="shared" si="2"/>
        <v>6.6583281184793924E-2</v>
      </c>
      <c r="I32" s="2">
        <f t="shared" si="2"/>
        <v>5.2281290471193717E-2</v>
      </c>
      <c r="J32" s="2">
        <f t="shared" si="2"/>
        <v>7.4833147735478819E-2</v>
      </c>
      <c r="K32" s="2">
        <f t="shared" si="2"/>
        <v>9.1287092917527679E-2</v>
      </c>
      <c r="L32" s="2">
        <f t="shared" si="2"/>
        <v>7.2341781380702491E-2</v>
      </c>
      <c r="M32" s="2">
        <f t="shared" si="2"/>
        <v>8.6023252670426278E-2</v>
      </c>
      <c r="N32" s="2">
        <f t="shared" si="2"/>
        <v>6.2449979983984008E-2</v>
      </c>
      <c r="O32" s="2">
        <f t="shared" si="2"/>
        <v>6.9999999999999937E-2</v>
      </c>
      <c r="P32" s="2">
        <f t="shared" si="2"/>
        <v>8.6602540378443962E-2</v>
      </c>
      <c r="Q32" s="2">
        <f t="shared" si="2"/>
        <v>6.5064070986477054E-2</v>
      </c>
      <c r="R32" s="2">
        <f t="shared" si="2"/>
        <v>7.0710678118654738E-2</v>
      </c>
      <c r="S32" s="2">
        <f t="shared" si="2"/>
        <v>6.5064070986477054E-2</v>
      </c>
      <c r="T32" s="2">
        <f t="shared" si="2"/>
        <v>6.9999999999999937E-2</v>
      </c>
      <c r="U32" s="2">
        <f t="shared" si="2"/>
        <v>8.9132844853177157E-2</v>
      </c>
      <c r="V32" s="2">
        <f t="shared" si="2"/>
        <v>7.3317760952897673E-2</v>
      </c>
      <c r="W32" s="2">
        <f t="shared" si="2"/>
        <v>0.10706283478819982</v>
      </c>
      <c r="X32" s="2">
        <f t="shared" si="2"/>
        <v>7.7510677576317966E-2</v>
      </c>
      <c r="Y32" s="2">
        <f t="shared" si="2"/>
        <v>9.3462173447939126E-2</v>
      </c>
      <c r="Z32" s="2">
        <f t="shared" si="2"/>
        <v>5.8108720314797649E-2</v>
      </c>
      <c r="AB32" s="2">
        <f t="shared" ref="AB32:AG32" si="3">STDEV(AB5:AB29)</f>
        <v>2.5822774244568834E-2</v>
      </c>
      <c r="AC32" s="2">
        <f t="shared" si="3"/>
        <v>1.178697486348208E-2</v>
      </c>
      <c r="AD32" s="2">
        <f t="shared" si="3"/>
        <v>0.13484157816012973</v>
      </c>
      <c r="AF32" s="2">
        <f t="shared" si="3"/>
        <v>1.3420261991574421E-3</v>
      </c>
      <c r="AG32" s="2">
        <f t="shared" si="3"/>
        <v>3.6162819924070541E-2</v>
      </c>
    </row>
    <row r="35" spans="1:33" s="1" customFormat="1" ht="21" x14ac:dyDescent="0.35">
      <c r="A35" s="1" t="s">
        <v>32</v>
      </c>
    </row>
    <row r="36" spans="1:33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4" t="s">
        <v>10</v>
      </c>
      <c r="K36" s="5" t="s">
        <v>11</v>
      </c>
      <c r="L36" s="3" t="s">
        <v>12</v>
      </c>
      <c r="M36" s="3" t="s">
        <v>13</v>
      </c>
      <c r="N36" s="3" t="s">
        <v>14</v>
      </c>
      <c r="O36" s="3" t="s">
        <v>15</v>
      </c>
      <c r="P36" s="3" t="s">
        <v>16</v>
      </c>
      <c r="Q36" s="3" t="s">
        <v>17</v>
      </c>
      <c r="R36" s="3" t="s">
        <v>18</v>
      </c>
      <c r="S36" s="3" t="s">
        <v>19</v>
      </c>
      <c r="T36" s="3" t="s">
        <v>20</v>
      </c>
      <c r="U36" s="14" t="s">
        <v>21</v>
      </c>
      <c r="V36" s="3" t="s">
        <v>22</v>
      </c>
      <c r="W36" s="3" t="s">
        <v>23</v>
      </c>
      <c r="X36" s="3" t="s">
        <v>24</v>
      </c>
      <c r="Y36" s="3" t="s">
        <v>25</v>
      </c>
      <c r="Z36" s="3" t="s">
        <v>26</v>
      </c>
    </row>
    <row r="37" spans="1:33" x14ac:dyDescent="0.25">
      <c r="A37" s="6" t="s">
        <v>27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7">
        <v>12</v>
      </c>
      <c r="K37" s="8">
        <v>14</v>
      </c>
      <c r="L37" s="9">
        <v>16</v>
      </c>
      <c r="M37" s="9">
        <v>18</v>
      </c>
      <c r="N37" s="9">
        <v>19</v>
      </c>
      <c r="O37" s="9">
        <v>22</v>
      </c>
      <c r="P37" s="9">
        <v>24</v>
      </c>
      <c r="Q37" s="9">
        <v>26</v>
      </c>
      <c r="R37" s="9">
        <v>28</v>
      </c>
      <c r="S37" s="9">
        <v>30</v>
      </c>
      <c r="T37" s="6">
        <v>32</v>
      </c>
      <c r="U37" s="15">
        <v>36</v>
      </c>
      <c r="V37" s="6">
        <v>38</v>
      </c>
      <c r="W37" s="6">
        <v>40</v>
      </c>
      <c r="X37" s="6">
        <v>42</v>
      </c>
      <c r="Y37" s="6">
        <v>44</v>
      </c>
      <c r="Z37" s="6">
        <v>48</v>
      </c>
      <c r="AB37" s="2">
        <v>0.26</v>
      </c>
      <c r="AC37" s="2">
        <v>0.11547005383792516</v>
      </c>
      <c r="AD37" s="2">
        <v>0.44411559168432752</v>
      </c>
      <c r="AF37" s="2">
        <v>3.3917682926829277E-3</v>
      </c>
      <c r="AG37" s="2">
        <v>0.18877286585365854</v>
      </c>
    </row>
    <row r="38" spans="1:33" x14ac:dyDescent="0.25">
      <c r="A38" s="6">
        <v>1</v>
      </c>
      <c r="B38" s="2">
        <v>0.30000000000000004</v>
      </c>
      <c r="C38" s="2">
        <v>0.2</v>
      </c>
      <c r="D38" s="2">
        <v>0.1</v>
      </c>
      <c r="E38" s="2">
        <v>0.2</v>
      </c>
      <c r="F38" s="2">
        <v>0.2</v>
      </c>
      <c r="G38" s="2">
        <v>0.30000000000000004</v>
      </c>
      <c r="H38" s="2">
        <v>0</v>
      </c>
      <c r="I38" s="2">
        <v>0.1</v>
      </c>
      <c r="J38" s="10">
        <v>0.2</v>
      </c>
      <c r="K38" s="11">
        <v>0.1</v>
      </c>
      <c r="L38" s="2">
        <v>0.4</v>
      </c>
      <c r="M38" s="2">
        <v>0.30000000000000004</v>
      </c>
      <c r="N38" s="2">
        <v>0.30000000000000004</v>
      </c>
      <c r="O38" s="2">
        <v>0.30000000000000004</v>
      </c>
      <c r="P38" s="2">
        <v>0.5</v>
      </c>
      <c r="Q38" s="2">
        <v>0.30000000000000004</v>
      </c>
      <c r="R38" s="2">
        <v>0.30000000000000004</v>
      </c>
      <c r="S38" s="2">
        <v>0.30000000000000004</v>
      </c>
      <c r="T38" s="2">
        <v>0.4</v>
      </c>
      <c r="U38" s="21">
        <v>0.2</v>
      </c>
      <c r="V38" s="2">
        <v>0.30000000000000004</v>
      </c>
      <c r="W38" s="2">
        <v>0.4</v>
      </c>
      <c r="X38" s="2">
        <v>0.2</v>
      </c>
      <c r="Y38" s="2">
        <v>0.2</v>
      </c>
      <c r="Z38" s="2">
        <v>0.4</v>
      </c>
      <c r="AB38" s="2">
        <v>0.16800000000000007</v>
      </c>
      <c r="AC38" s="2">
        <v>7.4833147735478819E-2</v>
      </c>
      <c r="AD38" s="2">
        <v>0.44543540318737374</v>
      </c>
      <c r="AF38" s="2">
        <v>1.5434451219512198E-3</v>
      </c>
      <c r="AG38" s="2">
        <v>0.13558765243902446</v>
      </c>
    </row>
    <row r="39" spans="1:33" x14ac:dyDescent="0.25">
      <c r="A39" s="6">
        <v>2</v>
      </c>
      <c r="B39" s="2">
        <v>0.1</v>
      </c>
      <c r="C39" s="2">
        <v>0.2</v>
      </c>
      <c r="D39" s="2">
        <v>0.1</v>
      </c>
      <c r="E39" s="2">
        <v>0.1</v>
      </c>
      <c r="F39" s="2">
        <v>0.1</v>
      </c>
      <c r="G39" s="2">
        <v>0.2</v>
      </c>
      <c r="H39" s="2">
        <v>0</v>
      </c>
      <c r="I39" s="2">
        <v>0.2</v>
      </c>
      <c r="J39" s="10">
        <v>0.30000000000000004</v>
      </c>
      <c r="K39" s="11">
        <v>0.2</v>
      </c>
      <c r="L39" s="2">
        <v>0.2</v>
      </c>
      <c r="M39" s="2">
        <v>0.2</v>
      </c>
      <c r="N39" s="2">
        <v>0.2</v>
      </c>
      <c r="O39" s="2">
        <v>0.2</v>
      </c>
      <c r="P39" s="2">
        <v>0.1</v>
      </c>
      <c r="Q39" s="2">
        <v>0.1</v>
      </c>
      <c r="R39" s="2">
        <v>0.1</v>
      </c>
      <c r="S39" s="2">
        <v>0.2</v>
      </c>
      <c r="T39" s="2">
        <v>0.2</v>
      </c>
      <c r="U39" s="21">
        <v>0.1</v>
      </c>
      <c r="V39" s="2">
        <v>0.30000000000000004</v>
      </c>
      <c r="W39" s="2">
        <v>0.2</v>
      </c>
      <c r="X39" s="2">
        <v>0.2</v>
      </c>
      <c r="Y39" s="2">
        <v>0.1</v>
      </c>
      <c r="Z39" s="2">
        <v>0.30000000000000004</v>
      </c>
      <c r="AB39" s="2">
        <v>0.15600000000000006</v>
      </c>
      <c r="AC39" s="2">
        <v>5.8309518948453008E-2</v>
      </c>
      <c r="AD39" s="2">
        <v>0.37377896761828838</v>
      </c>
      <c r="AF39" s="2">
        <v>1.5434451219512198E-3</v>
      </c>
      <c r="AG39" s="2">
        <v>0.12358765243902445</v>
      </c>
    </row>
    <row r="40" spans="1:33" x14ac:dyDescent="0.25">
      <c r="A40" s="6">
        <v>3</v>
      </c>
      <c r="B40" s="2">
        <v>0.2</v>
      </c>
      <c r="C40" s="2">
        <v>0.1</v>
      </c>
      <c r="D40" s="2">
        <v>0.1</v>
      </c>
      <c r="E40" s="2">
        <v>0.1</v>
      </c>
      <c r="F40" s="2">
        <v>0</v>
      </c>
      <c r="G40" s="2">
        <v>0.2</v>
      </c>
      <c r="H40" s="2">
        <v>0.1</v>
      </c>
      <c r="I40" s="2">
        <v>0.1</v>
      </c>
      <c r="J40" s="10">
        <v>0.2</v>
      </c>
      <c r="K40" s="11">
        <v>0.1</v>
      </c>
      <c r="L40" s="2">
        <v>0.2</v>
      </c>
      <c r="M40" s="2">
        <v>0.2</v>
      </c>
      <c r="N40" s="2">
        <v>0.2</v>
      </c>
      <c r="O40" s="2">
        <v>0.2</v>
      </c>
      <c r="P40" s="2">
        <v>0.2</v>
      </c>
      <c r="Q40" s="2">
        <v>0.1</v>
      </c>
      <c r="R40" s="2">
        <v>0.1</v>
      </c>
      <c r="S40" s="2">
        <v>0.2</v>
      </c>
      <c r="T40" s="2">
        <v>0.2</v>
      </c>
      <c r="U40" s="21">
        <v>0.2</v>
      </c>
      <c r="V40" s="2">
        <v>0.2</v>
      </c>
      <c r="W40" s="2">
        <v>0.2</v>
      </c>
      <c r="X40" s="2">
        <v>0.2</v>
      </c>
      <c r="Y40" s="2">
        <v>0.2</v>
      </c>
      <c r="Z40" s="2">
        <v>0.1</v>
      </c>
      <c r="AB40" s="2">
        <v>0.19600000000000006</v>
      </c>
      <c r="AC40" s="2">
        <v>9.7809338340808044E-2</v>
      </c>
      <c r="AD40" s="2">
        <v>0.49902723643269392</v>
      </c>
      <c r="AF40" s="2">
        <v>2.0769817073170733E-3</v>
      </c>
      <c r="AG40" s="2">
        <v>0.15238338414634153</v>
      </c>
    </row>
    <row r="41" spans="1:33" x14ac:dyDescent="0.25">
      <c r="A41" s="6">
        <v>4</v>
      </c>
      <c r="B41" s="2">
        <v>0.30000000000000004</v>
      </c>
      <c r="C41" s="2">
        <v>0.2</v>
      </c>
      <c r="D41" s="2">
        <v>0.1</v>
      </c>
      <c r="E41" s="2">
        <v>0.1</v>
      </c>
      <c r="F41" s="2">
        <v>0.1</v>
      </c>
      <c r="G41" s="2">
        <v>0.1</v>
      </c>
      <c r="H41" s="2">
        <v>0.1</v>
      </c>
      <c r="I41" s="2">
        <v>0.1</v>
      </c>
      <c r="J41" s="10">
        <v>0.2</v>
      </c>
      <c r="K41" s="11">
        <v>0.4</v>
      </c>
      <c r="L41" s="2">
        <v>0.30000000000000004</v>
      </c>
      <c r="M41" s="2">
        <v>0.2</v>
      </c>
      <c r="N41" s="2">
        <v>0.2</v>
      </c>
      <c r="O41" s="2">
        <v>0.1</v>
      </c>
      <c r="P41" s="2">
        <v>0.1</v>
      </c>
      <c r="Q41" s="2">
        <v>0.2</v>
      </c>
      <c r="R41" s="2">
        <v>0.30000000000000004</v>
      </c>
      <c r="S41" s="2">
        <v>0.2</v>
      </c>
      <c r="T41" s="2">
        <v>0.1</v>
      </c>
      <c r="U41" s="21">
        <v>0.30000000000000004</v>
      </c>
      <c r="V41" s="2">
        <v>0.2</v>
      </c>
      <c r="W41" s="2">
        <v>0.1</v>
      </c>
      <c r="X41" s="2">
        <v>0.30000000000000004</v>
      </c>
      <c r="Y41" s="2">
        <v>0.4</v>
      </c>
      <c r="Z41" s="2">
        <v>0.2</v>
      </c>
      <c r="AB41" s="2">
        <v>0.22400000000000006</v>
      </c>
      <c r="AC41" s="2">
        <v>0.11647603473104097</v>
      </c>
      <c r="AD41" s="2">
        <v>0.5199822979064328</v>
      </c>
      <c r="AF41" s="2">
        <v>3.3155487804878052E-3</v>
      </c>
      <c r="AG41" s="2">
        <v>0.15437347560975614</v>
      </c>
    </row>
    <row r="42" spans="1:33" x14ac:dyDescent="0.25">
      <c r="A42" s="6">
        <v>5</v>
      </c>
      <c r="B42" s="2">
        <v>0.2</v>
      </c>
      <c r="C42" s="2">
        <v>0.1</v>
      </c>
      <c r="D42" s="2">
        <v>0.2</v>
      </c>
      <c r="E42" s="2">
        <v>0.1</v>
      </c>
      <c r="F42" s="2">
        <v>0</v>
      </c>
      <c r="G42" s="2">
        <v>0.30000000000000004</v>
      </c>
      <c r="H42" s="2">
        <v>0.2</v>
      </c>
      <c r="I42" s="2">
        <v>0.2</v>
      </c>
      <c r="J42" s="10">
        <v>0.2</v>
      </c>
      <c r="K42" s="11">
        <v>0.4</v>
      </c>
      <c r="L42" s="2">
        <v>0.2</v>
      </c>
      <c r="M42" s="2">
        <v>0.2</v>
      </c>
      <c r="N42" s="2">
        <v>0.2</v>
      </c>
      <c r="O42" s="2">
        <v>0.2</v>
      </c>
      <c r="P42" s="2">
        <v>0.1</v>
      </c>
      <c r="Q42" s="2">
        <v>0.2</v>
      </c>
      <c r="R42" s="2">
        <v>0.4</v>
      </c>
      <c r="S42" s="2">
        <v>0.2</v>
      </c>
      <c r="T42" s="2">
        <v>0.2</v>
      </c>
      <c r="U42" s="21">
        <v>0.4</v>
      </c>
      <c r="V42" s="2">
        <v>0.1</v>
      </c>
      <c r="W42" s="2">
        <v>0.2</v>
      </c>
      <c r="X42" s="2">
        <v>0.4</v>
      </c>
      <c r="Y42" s="2">
        <v>0.5</v>
      </c>
      <c r="Z42" s="2">
        <v>0.2</v>
      </c>
      <c r="AB42" s="2">
        <v>0.22400000000000006</v>
      </c>
      <c r="AC42" s="2">
        <v>0.12000000000000002</v>
      </c>
      <c r="AD42" s="2">
        <v>0.5357142857142857</v>
      </c>
      <c r="AF42" s="2">
        <v>-6.097560975609755E-4</v>
      </c>
      <c r="AG42" s="2">
        <v>0.23680487804878053</v>
      </c>
    </row>
    <row r="43" spans="1:33" x14ac:dyDescent="0.25">
      <c r="A43" s="6">
        <v>6</v>
      </c>
      <c r="B43" s="2">
        <v>0.1</v>
      </c>
      <c r="C43" s="2">
        <v>0.2</v>
      </c>
      <c r="D43" s="2">
        <v>0.2</v>
      </c>
      <c r="E43" s="2">
        <v>0.2</v>
      </c>
      <c r="F43" s="2">
        <v>0.30000000000000004</v>
      </c>
      <c r="G43" s="2">
        <v>0.1</v>
      </c>
      <c r="H43" s="2">
        <v>0.60000000000000009</v>
      </c>
      <c r="I43" s="2">
        <v>0.30000000000000004</v>
      </c>
      <c r="J43" s="10">
        <v>0.2</v>
      </c>
      <c r="K43" s="11">
        <v>0.5</v>
      </c>
      <c r="L43" s="2">
        <v>0.1</v>
      </c>
      <c r="M43" s="2">
        <v>0.1</v>
      </c>
      <c r="N43" s="2">
        <v>0.2</v>
      </c>
      <c r="O43" s="2">
        <v>0.2</v>
      </c>
      <c r="P43" s="2">
        <v>0.2</v>
      </c>
      <c r="Q43" s="2">
        <v>0.1</v>
      </c>
      <c r="R43" s="2">
        <v>0.2</v>
      </c>
      <c r="S43" s="2">
        <v>0.30000000000000004</v>
      </c>
      <c r="T43" s="2">
        <v>0.1</v>
      </c>
      <c r="U43" s="21">
        <v>0.2</v>
      </c>
      <c r="V43" s="2">
        <v>0.30000000000000004</v>
      </c>
      <c r="W43" s="2">
        <v>0.2</v>
      </c>
      <c r="X43" s="2">
        <v>0.30000000000000004</v>
      </c>
      <c r="Y43" s="2">
        <v>0.2</v>
      </c>
      <c r="Z43" s="2">
        <v>0.2</v>
      </c>
      <c r="AB43" s="2">
        <v>0.23200000000000004</v>
      </c>
      <c r="AC43" s="2">
        <v>0.13140268896284688</v>
      </c>
      <c r="AD43" s="2">
        <v>0.5663909007019261</v>
      </c>
      <c r="AF43" s="2">
        <v>3.0487804878048764E-4</v>
      </c>
      <c r="AG43" s="2">
        <v>0.22559756097560979</v>
      </c>
    </row>
    <row r="44" spans="1:33" x14ac:dyDescent="0.25">
      <c r="A44" s="6">
        <v>7</v>
      </c>
      <c r="B44" s="2">
        <v>0.2</v>
      </c>
      <c r="C44" s="2">
        <v>0.1</v>
      </c>
      <c r="D44" s="2">
        <v>0.2</v>
      </c>
      <c r="E44" s="2">
        <v>0.30000000000000004</v>
      </c>
      <c r="F44" s="2">
        <v>0.2</v>
      </c>
      <c r="G44" s="2">
        <v>0.4</v>
      </c>
      <c r="H44" s="2">
        <v>0.2</v>
      </c>
      <c r="I44" s="2">
        <v>0.1</v>
      </c>
      <c r="J44" s="10">
        <v>0.2</v>
      </c>
      <c r="K44" s="11">
        <v>0.2</v>
      </c>
      <c r="L44" s="2">
        <v>0.2</v>
      </c>
      <c r="M44" s="2">
        <v>0.1</v>
      </c>
      <c r="N44" s="2">
        <v>0.2</v>
      </c>
      <c r="O44" s="2">
        <v>0.4</v>
      </c>
      <c r="P44" s="2">
        <v>0.7</v>
      </c>
      <c r="Q44" s="2">
        <v>0.1</v>
      </c>
      <c r="R44" s="2">
        <v>0.2</v>
      </c>
      <c r="S44" s="2">
        <v>0.4</v>
      </c>
      <c r="T44" s="2">
        <v>0.2</v>
      </c>
      <c r="U44" s="21">
        <v>0.2</v>
      </c>
      <c r="V44" s="2">
        <v>0.2</v>
      </c>
      <c r="W44" s="2">
        <v>0.2</v>
      </c>
      <c r="X44" s="2">
        <v>0.30000000000000004</v>
      </c>
      <c r="Y44" s="2">
        <v>0.1</v>
      </c>
      <c r="Z44" s="2">
        <v>0.2</v>
      </c>
      <c r="AB44" s="2">
        <v>0.33599999999999997</v>
      </c>
      <c r="AC44" s="2">
        <v>0.54227914091053364</v>
      </c>
      <c r="AD44" s="2">
        <v>1.6139260146146837</v>
      </c>
      <c r="AF44" s="2">
        <v>-1.9245426829268288E-3</v>
      </c>
      <c r="AG44" s="2">
        <v>0.37641539634146337</v>
      </c>
    </row>
    <row r="45" spans="1:33" x14ac:dyDescent="0.25">
      <c r="A45" s="6">
        <v>8</v>
      </c>
      <c r="B45" s="2">
        <v>0.1</v>
      </c>
      <c r="C45" s="2">
        <v>0.1</v>
      </c>
      <c r="D45" s="2">
        <v>0.1</v>
      </c>
      <c r="E45" s="2">
        <v>0.2</v>
      </c>
      <c r="F45" s="2">
        <v>0.1</v>
      </c>
      <c r="G45" s="2">
        <v>0.2</v>
      </c>
      <c r="H45" s="2">
        <v>0.2</v>
      </c>
      <c r="I45" s="2">
        <v>0.2</v>
      </c>
      <c r="J45" s="59">
        <v>2.9</v>
      </c>
      <c r="K45" s="11">
        <v>0.4</v>
      </c>
      <c r="L45" s="2">
        <v>0.30000000000000004</v>
      </c>
      <c r="M45" s="2">
        <v>0.2</v>
      </c>
      <c r="N45" s="2">
        <v>0.2</v>
      </c>
      <c r="O45" s="2">
        <v>0.30000000000000004</v>
      </c>
      <c r="P45" s="2">
        <v>0.30000000000000004</v>
      </c>
      <c r="Q45" s="2">
        <v>0.30000000000000004</v>
      </c>
      <c r="R45" s="2">
        <v>0.4</v>
      </c>
      <c r="S45" s="2">
        <v>0.1</v>
      </c>
      <c r="T45" s="2">
        <v>0.2</v>
      </c>
      <c r="U45" s="21">
        <v>0.2</v>
      </c>
      <c r="V45" s="2">
        <v>0.4</v>
      </c>
      <c r="W45" s="2">
        <v>0.30000000000000004</v>
      </c>
      <c r="X45" s="2">
        <v>0.30000000000000004</v>
      </c>
      <c r="Y45" s="2">
        <v>0.2</v>
      </c>
      <c r="Z45" s="2">
        <v>0.2</v>
      </c>
      <c r="AB45" s="2">
        <v>0.2320000000000001</v>
      </c>
      <c r="AC45" s="2">
        <v>0.12489995996796786</v>
      </c>
      <c r="AD45" s="2">
        <v>0.53836189641365439</v>
      </c>
      <c r="AF45" s="2">
        <v>3.6013719512195128E-3</v>
      </c>
      <c r="AG45" s="2">
        <v>0.15637118902439034</v>
      </c>
    </row>
    <row r="46" spans="1:33" x14ac:dyDescent="0.25">
      <c r="A46" s="6">
        <v>9</v>
      </c>
      <c r="B46" s="2">
        <v>0.2</v>
      </c>
      <c r="C46" s="2">
        <v>0.1</v>
      </c>
      <c r="D46" s="2">
        <v>0.2</v>
      </c>
      <c r="E46" s="2">
        <v>0.1</v>
      </c>
      <c r="F46" s="2">
        <v>0.1</v>
      </c>
      <c r="G46" s="2">
        <v>0.1</v>
      </c>
      <c r="H46" s="2">
        <v>0.30000000000000004</v>
      </c>
      <c r="I46" s="2">
        <v>0.30000000000000004</v>
      </c>
      <c r="J46" s="10">
        <v>0.30000000000000004</v>
      </c>
      <c r="K46" s="11">
        <v>0.5</v>
      </c>
      <c r="L46" s="2">
        <v>0.30000000000000004</v>
      </c>
      <c r="M46" s="2">
        <v>0.2</v>
      </c>
      <c r="N46" s="2">
        <v>0.1</v>
      </c>
      <c r="O46" s="2">
        <v>0.1</v>
      </c>
      <c r="P46" s="2">
        <v>0.1</v>
      </c>
      <c r="Q46" s="2">
        <v>0.2</v>
      </c>
      <c r="R46" s="2">
        <v>0.1</v>
      </c>
      <c r="S46" s="2">
        <v>0.1</v>
      </c>
      <c r="T46" s="2">
        <v>0.30000000000000004</v>
      </c>
      <c r="U46" s="21">
        <v>0.4</v>
      </c>
      <c r="V46" s="2">
        <v>0.2</v>
      </c>
      <c r="W46" s="2">
        <v>0.30000000000000004</v>
      </c>
      <c r="X46" s="2">
        <v>0.4</v>
      </c>
      <c r="Y46" s="2">
        <v>0.4</v>
      </c>
      <c r="Z46" s="2">
        <v>0.4</v>
      </c>
      <c r="AB46" s="2">
        <v>0.18800000000000006</v>
      </c>
      <c r="AC46" s="2">
        <v>0.10132456102380447</v>
      </c>
      <c r="AD46" s="2">
        <v>0.5389604309776832</v>
      </c>
      <c r="AF46" s="2">
        <v>4.2301829268292694E-3</v>
      </c>
      <c r="AG46" s="2">
        <v>9.9166158536585391E-2</v>
      </c>
    </row>
    <row r="47" spans="1:33" x14ac:dyDescent="0.25">
      <c r="A47" s="6">
        <v>10</v>
      </c>
      <c r="B47" s="2">
        <v>0</v>
      </c>
      <c r="C47" s="2">
        <v>0.2</v>
      </c>
      <c r="D47" s="2">
        <v>0</v>
      </c>
      <c r="E47" s="2">
        <v>0.1</v>
      </c>
      <c r="F47" s="2">
        <v>0.1</v>
      </c>
      <c r="G47" s="2">
        <v>0.2</v>
      </c>
      <c r="H47" s="2">
        <v>0.1</v>
      </c>
      <c r="I47" s="2">
        <v>0.2</v>
      </c>
      <c r="J47" s="10">
        <v>0.1</v>
      </c>
      <c r="K47" s="11">
        <v>0.30000000000000004</v>
      </c>
      <c r="L47" s="2">
        <v>0.30000000000000004</v>
      </c>
      <c r="M47" s="2">
        <v>0.2</v>
      </c>
      <c r="N47" s="2">
        <v>0.1</v>
      </c>
      <c r="O47" s="2">
        <v>0.1</v>
      </c>
      <c r="P47" s="2">
        <v>0.2</v>
      </c>
      <c r="Q47" s="2">
        <v>0.2</v>
      </c>
      <c r="R47" s="2">
        <v>0.1</v>
      </c>
      <c r="S47" s="2">
        <v>0.2</v>
      </c>
      <c r="T47" s="2">
        <v>0.4</v>
      </c>
      <c r="U47" s="21">
        <v>0.30000000000000004</v>
      </c>
      <c r="V47" s="2">
        <v>0.2</v>
      </c>
      <c r="W47" s="2">
        <v>0.2</v>
      </c>
      <c r="X47" s="2">
        <v>0.30000000000000004</v>
      </c>
      <c r="Y47" s="2">
        <v>0.30000000000000004</v>
      </c>
      <c r="Z47" s="2">
        <v>0.30000000000000004</v>
      </c>
      <c r="AB47" s="2">
        <v>0.21600000000000005</v>
      </c>
      <c r="AC47" s="2">
        <v>0.1247664484814193</v>
      </c>
      <c r="AD47" s="2">
        <v>0.57762244667323737</v>
      </c>
      <c r="AF47" s="2">
        <v>3.5823170731707327E-3</v>
      </c>
      <c r="AG47" s="2">
        <v>0.14077134146341466</v>
      </c>
    </row>
    <row r="48" spans="1:33" x14ac:dyDescent="0.25">
      <c r="A48" s="6">
        <v>11</v>
      </c>
      <c r="B48" s="2">
        <v>0.30000000000000004</v>
      </c>
      <c r="C48" s="2">
        <v>0.2</v>
      </c>
      <c r="D48" s="2">
        <v>0.1</v>
      </c>
      <c r="E48" s="2">
        <v>0.1</v>
      </c>
      <c r="F48" s="2">
        <v>0.2</v>
      </c>
      <c r="G48" s="2">
        <v>0.1</v>
      </c>
      <c r="H48" s="2">
        <v>0.5</v>
      </c>
      <c r="I48" s="2">
        <v>0.1</v>
      </c>
      <c r="J48" s="10">
        <v>0.1</v>
      </c>
      <c r="K48" s="11">
        <v>0.1</v>
      </c>
      <c r="L48" s="2">
        <v>0.2</v>
      </c>
      <c r="M48" s="2">
        <v>0.2</v>
      </c>
      <c r="N48" s="2">
        <v>0.1</v>
      </c>
      <c r="O48" s="2">
        <v>0.1</v>
      </c>
      <c r="P48" s="2">
        <v>0.2</v>
      </c>
      <c r="Q48" s="2">
        <v>0.2</v>
      </c>
      <c r="R48" s="2">
        <v>0.1</v>
      </c>
      <c r="S48" s="2">
        <v>0.30000000000000004</v>
      </c>
      <c r="T48" s="2">
        <v>0.2</v>
      </c>
      <c r="U48" s="21">
        <v>0.4</v>
      </c>
      <c r="V48" s="2">
        <v>0.2</v>
      </c>
      <c r="W48" s="2">
        <v>0.2</v>
      </c>
      <c r="X48" s="2">
        <v>0.4</v>
      </c>
      <c r="Y48" s="2">
        <v>0.5</v>
      </c>
      <c r="Z48" s="2">
        <v>0.30000000000000004</v>
      </c>
      <c r="AB48" s="2">
        <v>0.308</v>
      </c>
      <c r="AC48" s="2">
        <v>0.61095553575253458</v>
      </c>
      <c r="AD48" s="2">
        <v>1.9836218693264109</v>
      </c>
      <c r="AF48" s="2">
        <v>2.2294207317073182E-3</v>
      </c>
      <c r="AG48" s="2">
        <v>0.26118216463414634</v>
      </c>
    </row>
    <row r="49" spans="1:33" x14ac:dyDescent="0.25">
      <c r="A49" s="6">
        <v>12</v>
      </c>
      <c r="B49" s="2">
        <v>0.30000000000000004</v>
      </c>
      <c r="C49" s="2">
        <v>0.1</v>
      </c>
      <c r="D49" s="2">
        <v>0.1</v>
      </c>
      <c r="E49" s="2">
        <v>0.1</v>
      </c>
      <c r="F49" s="2">
        <v>0.30000000000000004</v>
      </c>
      <c r="G49" s="2">
        <v>0.1</v>
      </c>
      <c r="H49" s="2">
        <v>0.1</v>
      </c>
      <c r="I49" s="2">
        <v>0.2</v>
      </c>
      <c r="J49" s="10">
        <v>0.1</v>
      </c>
      <c r="K49" s="11">
        <v>0.1</v>
      </c>
      <c r="L49" s="2">
        <v>0.30000000000000004</v>
      </c>
      <c r="M49" s="2">
        <v>0.2</v>
      </c>
      <c r="N49" s="2">
        <v>0.2</v>
      </c>
      <c r="O49" s="2">
        <v>0.2</v>
      </c>
      <c r="P49" s="60">
        <v>3.2</v>
      </c>
      <c r="Q49" s="2">
        <v>0.30000000000000004</v>
      </c>
      <c r="R49" s="2">
        <v>0.5</v>
      </c>
      <c r="S49" s="2">
        <v>0.2</v>
      </c>
      <c r="T49" s="2">
        <v>0.2</v>
      </c>
      <c r="U49" s="21">
        <v>0.1</v>
      </c>
      <c r="V49" s="2">
        <v>0.1</v>
      </c>
      <c r="W49" s="2">
        <v>0.30000000000000004</v>
      </c>
      <c r="X49" s="2">
        <v>0.1</v>
      </c>
      <c r="Y49" s="2">
        <v>0.1</v>
      </c>
      <c r="Z49" s="2">
        <v>0.2</v>
      </c>
      <c r="AB49" s="2">
        <v>0.23600000000000002</v>
      </c>
      <c r="AC49" s="2">
        <v>0.12206555615733716</v>
      </c>
      <c r="AD49" s="2">
        <v>0.51722693287007271</v>
      </c>
      <c r="AF49" s="2">
        <v>3.8109756097561538E-5</v>
      </c>
      <c r="AG49" s="2">
        <v>0.23519969512195121</v>
      </c>
    </row>
    <row r="50" spans="1:33" x14ac:dyDescent="0.25">
      <c r="A50" s="6">
        <v>13</v>
      </c>
      <c r="B50" s="2">
        <v>0.2</v>
      </c>
      <c r="C50" s="2">
        <v>0.4</v>
      </c>
      <c r="D50" s="2">
        <v>0.1</v>
      </c>
      <c r="E50" s="2">
        <v>0.1</v>
      </c>
      <c r="F50" s="2">
        <v>0.2</v>
      </c>
      <c r="G50" s="2">
        <v>0.2</v>
      </c>
      <c r="H50" s="2">
        <v>0.1</v>
      </c>
      <c r="I50" s="2">
        <v>0.2</v>
      </c>
      <c r="J50" s="10">
        <v>0.1</v>
      </c>
      <c r="K50" s="11">
        <v>0.30000000000000004</v>
      </c>
      <c r="L50" s="2">
        <v>0.60000000000000009</v>
      </c>
      <c r="M50" s="2">
        <v>0.4</v>
      </c>
      <c r="N50" s="2">
        <v>0.30000000000000004</v>
      </c>
      <c r="O50" s="2">
        <v>0.2</v>
      </c>
      <c r="P50" s="2">
        <v>0.30000000000000004</v>
      </c>
      <c r="Q50" s="2">
        <v>0.4</v>
      </c>
      <c r="R50" s="2">
        <v>0.2</v>
      </c>
      <c r="S50" s="2">
        <v>0.2</v>
      </c>
      <c r="T50" s="2">
        <v>0.1</v>
      </c>
      <c r="U50" s="21">
        <v>0.2</v>
      </c>
      <c r="V50" s="2">
        <v>0.30000000000000004</v>
      </c>
      <c r="W50" s="2">
        <v>0.30000000000000004</v>
      </c>
      <c r="X50" s="2">
        <v>0.1</v>
      </c>
      <c r="Y50" s="2">
        <v>0.2</v>
      </c>
      <c r="Z50" s="2">
        <v>0.2</v>
      </c>
      <c r="AB50" s="2">
        <v>0.24399999999999999</v>
      </c>
      <c r="AC50" s="2">
        <v>0.11210114480533509</v>
      </c>
      <c r="AD50" s="2">
        <v>0.45943092133334057</v>
      </c>
      <c r="AF50" s="2">
        <v>6.8597560975609774E-4</v>
      </c>
      <c r="AG50" s="2">
        <v>0.22959451219512195</v>
      </c>
    </row>
    <row r="51" spans="1:33" x14ac:dyDescent="0.25">
      <c r="A51" s="6">
        <v>14</v>
      </c>
      <c r="B51" s="2">
        <v>0.2</v>
      </c>
      <c r="C51" s="2">
        <v>0.30000000000000004</v>
      </c>
      <c r="D51" s="2">
        <v>0.30000000000000004</v>
      </c>
      <c r="E51" s="2">
        <v>0.1</v>
      </c>
      <c r="F51" s="2">
        <v>0.2</v>
      </c>
      <c r="G51" s="2">
        <v>0.1</v>
      </c>
      <c r="H51" s="2">
        <v>0.30000000000000004</v>
      </c>
      <c r="I51" s="2">
        <v>0.2</v>
      </c>
      <c r="J51" s="10">
        <v>0.2</v>
      </c>
      <c r="K51" s="11">
        <v>0.2</v>
      </c>
      <c r="L51" s="2">
        <v>0.5</v>
      </c>
      <c r="M51" s="2">
        <v>0.4</v>
      </c>
      <c r="N51" s="2">
        <v>0.30000000000000004</v>
      </c>
      <c r="O51" s="2">
        <v>0.1</v>
      </c>
      <c r="P51" s="2">
        <v>0.2</v>
      </c>
      <c r="Q51" s="2">
        <v>0.2</v>
      </c>
      <c r="R51" s="2">
        <v>0.30000000000000004</v>
      </c>
      <c r="S51" s="2">
        <v>0.1</v>
      </c>
      <c r="T51" s="2">
        <v>0.5</v>
      </c>
      <c r="U51" s="21">
        <v>0.2</v>
      </c>
      <c r="V51" s="2">
        <v>0.2</v>
      </c>
      <c r="W51" s="2">
        <v>0.30000000000000004</v>
      </c>
      <c r="X51" s="2">
        <v>0.1</v>
      </c>
      <c r="Y51" s="2">
        <v>0.30000000000000004</v>
      </c>
      <c r="Z51" s="2">
        <v>0.30000000000000004</v>
      </c>
      <c r="AB51" s="2">
        <v>0.21199999999999999</v>
      </c>
      <c r="AC51" s="2">
        <v>9.7125348562223227E-2</v>
      </c>
      <c r="AD51" s="2">
        <v>0.45813843661426051</v>
      </c>
      <c r="AF51" s="2">
        <v>-5.3353658536585392E-4</v>
      </c>
      <c r="AG51" s="2">
        <v>0.22320426829268292</v>
      </c>
    </row>
    <row r="52" spans="1:33" x14ac:dyDescent="0.25">
      <c r="A52" s="6">
        <v>15</v>
      </c>
      <c r="B52" s="2">
        <v>0.2</v>
      </c>
      <c r="C52" s="2">
        <v>0.2</v>
      </c>
      <c r="D52" s="2">
        <v>0.4</v>
      </c>
      <c r="E52" s="2">
        <v>0.30000000000000004</v>
      </c>
      <c r="F52" s="2">
        <v>0.30000000000000004</v>
      </c>
      <c r="G52" s="2">
        <v>0.2</v>
      </c>
      <c r="H52" s="2">
        <v>0.1</v>
      </c>
      <c r="I52" s="2">
        <v>0.1</v>
      </c>
      <c r="J52" s="10">
        <v>0.2</v>
      </c>
      <c r="K52" s="11">
        <v>0.1</v>
      </c>
      <c r="L52" s="2">
        <v>0.30000000000000004</v>
      </c>
      <c r="M52" s="2">
        <v>0.2</v>
      </c>
      <c r="N52" s="2">
        <v>0.30000000000000004</v>
      </c>
      <c r="O52" s="2">
        <v>0.2</v>
      </c>
      <c r="P52" s="2">
        <v>0.2</v>
      </c>
      <c r="Q52" s="2">
        <v>0.30000000000000004</v>
      </c>
      <c r="R52" s="2">
        <v>0.1</v>
      </c>
      <c r="S52" s="2">
        <v>0.1</v>
      </c>
      <c r="T52" s="2">
        <v>0.30000000000000004</v>
      </c>
      <c r="U52" s="21">
        <v>0.1</v>
      </c>
      <c r="V52" s="2">
        <v>0.2</v>
      </c>
      <c r="W52" s="2">
        <v>0.30000000000000004</v>
      </c>
      <c r="X52" s="2">
        <v>0.1</v>
      </c>
      <c r="Y52" s="2">
        <v>0.1</v>
      </c>
      <c r="Z52" s="2">
        <v>0.4</v>
      </c>
      <c r="AB52" s="2">
        <v>0.2360000000000001</v>
      </c>
      <c r="AC52" s="2">
        <v>0.11503622617824921</v>
      </c>
      <c r="AD52" s="2">
        <v>0.4874416363485134</v>
      </c>
      <c r="AF52" s="2">
        <v>2.2865853658536584E-3</v>
      </c>
      <c r="AG52" s="2">
        <v>0.18798170731707328</v>
      </c>
    </row>
    <row r="53" spans="1:33" x14ac:dyDescent="0.25">
      <c r="A53" s="6">
        <v>16</v>
      </c>
      <c r="B53" s="2">
        <v>0.30000000000000004</v>
      </c>
      <c r="C53" s="2">
        <v>0.30000000000000004</v>
      </c>
      <c r="D53" s="2">
        <v>0.2</v>
      </c>
      <c r="E53" s="2">
        <v>0.1</v>
      </c>
      <c r="F53" s="2">
        <v>0.1</v>
      </c>
      <c r="G53" s="2">
        <v>0.2</v>
      </c>
      <c r="H53" s="2">
        <v>0.1</v>
      </c>
      <c r="I53" s="2">
        <v>0.1</v>
      </c>
      <c r="J53" s="10">
        <v>0.1</v>
      </c>
      <c r="K53" s="11">
        <v>0.2</v>
      </c>
      <c r="L53" s="2">
        <v>0.4</v>
      </c>
      <c r="M53" s="2">
        <v>0.30000000000000004</v>
      </c>
      <c r="N53" s="2">
        <v>0.4</v>
      </c>
      <c r="O53" s="2">
        <v>0.2</v>
      </c>
      <c r="P53" s="2">
        <v>0.1</v>
      </c>
      <c r="Q53" s="2">
        <v>0.30000000000000004</v>
      </c>
      <c r="R53" s="2">
        <v>0.2</v>
      </c>
      <c r="S53" s="2">
        <v>0.2</v>
      </c>
      <c r="T53" s="2">
        <v>0.4</v>
      </c>
      <c r="U53" s="21">
        <v>0.5</v>
      </c>
      <c r="V53" s="2">
        <v>0.2</v>
      </c>
      <c r="W53" s="2">
        <v>0.4</v>
      </c>
      <c r="X53" s="2">
        <v>0.2</v>
      </c>
      <c r="Y53" s="2">
        <v>0.2</v>
      </c>
      <c r="Z53" s="2">
        <v>0.2</v>
      </c>
      <c r="AB53" s="2">
        <v>0.16800000000000007</v>
      </c>
      <c r="AC53" s="2">
        <v>6.9041050590693251E-2</v>
      </c>
      <c r="AD53" s="2">
        <v>0.41095863446841202</v>
      </c>
      <c r="AF53" s="2">
        <v>6.0975609756097561E-4</v>
      </c>
      <c r="AG53" s="2">
        <v>0.15519512195121957</v>
      </c>
    </row>
    <row r="54" spans="1:33" x14ac:dyDescent="0.25">
      <c r="A54" s="6">
        <v>17</v>
      </c>
      <c r="B54" s="2">
        <v>0.2</v>
      </c>
      <c r="C54" s="2">
        <v>0.2</v>
      </c>
      <c r="D54" s="2">
        <v>0.2</v>
      </c>
      <c r="E54" s="2">
        <v>0.1</v>
      </c>
      <c r="F54" s="2">
        <v>0</v>
      </c>
      <c r="G54" s="2">
        <v>0.30000000000000004</v>
      </c>
      <c r="H54" s="2">
        <v>0.2</v>
      </c>
      <c r="I54" s="2">
        <v>0.2</v>
      </c>
      <c r="J54" s="10">
        <v>0.1</v>
      </c>
      <c r="K54" s="11">
        <v>0.1</v>
      </c>
      <c r="L54" s="2">
        <v>0.1</v>
      </c>
      <c r="M54" s="2">
        <v>0.1</v>
      </c>
      <c r="N54" s="2">
        <v>0.2</v>
      </c>
      <c r="O54" s="2">
        <v>0.2</v>
      </c>
      <c r="P54" s="2">
        <v>0.2</v>
      </c>
      <c r="Q54" s="2">
        <v>0.2</v>
      </c>
      <c r="R54" s="2">
        <v>0.1</v>
      </c>
      <c r="S54" s="2">
        <v>0.2</v>
      </c>
      <c r="T54" s="2">
        <v>0.1</v>
      </c>
      <c r="U54" s="21">
        <v>0.2</v>
      </c>
      <c r="V54" s="2">
        <v>0.2</v>
      </c>
      <c r="W54" s="2">
        <v>0.30000000000000004</v>
      </c>
      <c r="X54" s="2">
        <v>0.2</v>
      </c>
      <c r="Y54" s="2">
        <v>0.2</v>
      </c>
      <c r="Z54" s="2">
        <v>0.1</v>
      </c>
      <c r="AB54" s="2">
        <v>0.19999999999999996</v>
      </c>
      <c r="AC54" s="2">
        <v>0.10000000000000026</v>
      </c>
      <c r="AD54" s="2">
        <v>0.50000000000000133</v>
      </c>
      <c r="AF54" s="2">
        <v>2.3056402439024393E-3</v>
      </c>
      <c r="AG54" s="2">
        <v>0.15158155487804872</v>
      </c>
    </row>
    <row r="55" spans="1:33" x14ac:dyDescent="0.25">
      <c r="A55" s="6">
        <v>18</v>
      </c>
      <c r="B55" s="2">
        <v>0</v>
      </c>
      <c r="C55" s="2">
        <v>0.4</v>
      </c>
      <c r="D55" s="2">
        <v>0.2</v>
      </c>
      <c r="E55" s="2">
        <v>0.1</v>
      </c>
      <c r="F55" s="2">
        <v>0</v>
      </c>
      <c r="G55" s="2">
        <v>0.2</v>
      </c>
      <c r="H55" s="2">
        <v>0.2</v>
      </c>
      <c r="I55" s="2">
        <v>0.2</v>
      </c>
      <c r="J55" s="10">
        <v>0.2</v>
      </c>
      <c r="K55" s="11">
        <v>0.1</v>
      </c>
      <c r="L55" s="2">
        <v>0.2</v>
      </c>
      <c r="M55" s="2">
        <v>0.1</v>
      </c>
      <c r="N55" s="2">
        <v>0.1</v>
      </c>
      <c r="O55" s="2">
        <v>0.2</v>
      </c>
      <c r="P55" s="2">
        <v>0.30000000000000004</v>
      </c>
      <c r="Q55" s="2">
        <v>0.30000000000000004</v>
      </c>
      <c r="R55" s="2">
        <v>0.2</v>
      </c>
      <c r="S55" s="2">
        <v>0.30000000000000004</v>
      </c>
      <c r="T55" s="2">
        <v>0.30000000000000004</v>
      </c>
      <c r="U55" s="21">
        <v>0.30000000000000004</v>
      </c>
      <c r="V55" s="2">
        <v>0.30000000000000004</v>
      </c>
      <c r="W55" s="2">
        <v>0.2</v>
      </c>
      <c r="X55" s="2">
        <v>0.30000000000000004</v>
      </c>
      <c r="Y55" s="2">
        <v>0.1</v>
      </c>
      <c r="Z55" s="2">
        <v>0.2</v>
      </c>
      <c r="AB55" s="2">
        <v>0.22000000000000003</v>
      </c>
      <c r="AC55" s="2">
        <v>9.1287092917527721E-2</v>
      </c>
      <c r="AD55" s="2">
        <v>0.41494133144330775</v>
      </c>
      <c r="AF55" s="2">
        <v>4.4207317073170736E-3</v>
      </c>
      <c r="AG55" s="2">
        <v>0.12716463414634149</v>
      </c>
    </row>
    <row r="56" spans="1:33" x14ac:dyDescent="0.25">
      <c r="A56" s="6">
        <v>19</v>
      </c>
      <c r="B56" s="2">
        <v>0.1</v>
      </c>
      <c r="C56" s="2">
        <v>0.2</v>
      </c>
      <c r="D56" s="2">
        <v>0.1</v>
      </c>
      <c r="E56" s="2">
        <v>0.1</v>
      </c>
      <c r="F56" s="2">
        <v>0.1</v>
      </c>
      <c r="G56" s="2">
        <v>0.2</v>
      </c>
      <c r="H56" s="2">
        <v>0.30000000000000004</v>
      </c>
      <c r="I56" s="2">
        <v>0.2</v>
      </c>
      <c r="J56" s="10">
        <v>0.2</v>
      </c>
      <c r="K56" s="11">
        <v>0.2</v>
      </c>
      <c r="L56" s="2">
        <v>0.30000000000000004</v>
      </c>
      <c r="M56" s="2">
        <v>0.2</v>
      </c>
      <c r="N56" s="2">
        <v>0.1</v>
      </c>
      <c r="O56" s="2">
        <v>0.2</v>
      </c>
      <c r="P56" s="2">
        <v>0.1</v>
      </c>
      <c r="Q56" s="2">
        <v>0.2</v>
      </c>
      <c r="R56" s="2">
        <v>0.2</v>
      </c>
      <c r="S56" s="2">
        <v>0.2</v>
      </c>
      <c r="T56" s="2">
        <v>0.30000000000000004</v>
      </c>
      <c r="U56" s="21">
        <v>0.30000000000000004</v>
      </c>
      <c r="V56" s="2">
        <v>0.30000000000000004</v>
      </c>
      <c r="W56" s="2">
        <v>0.30000000000000004</v>
      </c>
      <c r="X56" s="2">
        <v>0.4</v>
      </c>
      <c r="Y56" s="2">
        <v>0.30000000000000004</v>
      </c>
      <c r="Z56" s="2">
        <v>0.4</v>
      </c>
      <c r="AB56" s="2">
        <v>0.15600000000000003</v>
      </c>
      <c r="AC56" s="2">
        <v>7.6811457478686132E-2</v>
      </c>
      <c r="AD56" s="2">
        <v>0.49238113768388536</v>
      </c>
      <c r="AF56" s="2">
        <v>2.3437500000000003E-3</v>
      </c>
      <c r="AG56" s="2">
        <v>0.10678125000000002</v>
      </c>
    </row>
    <row r="57" spans="1:33" x14ac:dyDescent="0.25">
      <c r="A57" s="6">
        <v>20</v>
      </c>
      <c r="B57" s="2">
        <v>0.1</v>
      </c>
      <c r="C57" s="2">
        <v>0.1</v>
      </c>
      <c r="D57" s="2">
        <v>0.1</v>
      </c>
      <c r="E57" s="2">
        <v>0.1</v>
      </c>
      <c r="F57" s="2">
        <v>0</v>
      </c>
      <c r="G57" s="2">
        <v>0.1</v>
      </c>
      <c r="H57" s="2">
        <v>0.2</v>
      </c>
      <c r="I57" s="2">
        <v>0.2</v>
      </c>
      <c r="J57" s="10">
        <v>0.2</v>
      </c>
      <c r="K57" s="11">
        <v>0.1</v>
      </c>
      <c r="L57" s="2">
        <v>0.2</v>
      </c>
      <c r="M57" s="2">
        <v>0.2</v>
      </c>
      <c r="N57" s="2">
        <v>0.2</v>
      </c>
      <c r="O57" s="2">
        <v>0.1</v>
      </c>
      <c r="P57" s="2">
        <v>0.1</v>
      </c>
      <c r="Q57" s="2">
        <v>0.2</v>
      </c>
      <c r="R57" s="2">
        <v>0.1</v>
      </c>
      <c r="S57" s="2">
        <v>0.1</v>
      </c>
      <c r="T57" s="2">
        <v>0.2</v>
      </c>
      <c r="U57" s="21">
        <v>0.30000000000000004</v>
      </c>
      <c r="V57" s="2">
        <v>0.1</v>
      </c>
      <c r="W57" s="2">
        <v>0.2</v>
      </c>
      <c r="X57" s="2">
        <v>0.30000000000000004</v>
      </c>
      <c r="Y57" s="2">
        <v>0.30000000000000004</v>
      </c>
      <c r="Z57" s="2">
        <v>0.1</v>
      </c>
      <c r="AB57" s="2">
        <v>0.20000000000000004</v>
      </c>
      <c r="AC57" s="2">
        <v>8.6602540378443962E-2</v>
      </c>
      <c r="AD57" s="2">
        <v>0.43301270189221974</v>
      </c>
      <c r="AF57" s="2">
        <v>2.5724085365853668E-3</v>
      </c>
      <c r="AG57" s="2">
        <v>0.14597942073170733</v>
      </c>
    </row>
    <row r="58" spans="1:33" x14ac:dyDescent="0.25">
      <c r="A58" s="6">
        <v>21</v>
      </c>
      <c r="B58" s="2">
        <v>0.30000000000000004</v>
      </c>
      <c r="C58" s="2">
        <v>0.2</v>
      </c>
      <c r="D58" s="2">
        <v>0.1</v>
      </c>
      <c r="E58" s="2">
        <v>0.1</v>
      </c>
      <c r="F58" s="2">
        <v>0.1</v>
      </c>
      <c r="G58" s="2">
        <v>0.1</v>
      </c>
      <c r="H58" s="2">
        <v>0.1</v>
      </c>
      <c r="I58" s="2">
        <v>0.1</v>
      </c>
      <c r="J58" s="10">
        <v>0.2</v>
      </c>
      <c r="K58" s="11">
        <v>0.30000000000000004</v>
      </c>
      <c r="L58" s="2">
        <v>0.30000000000000004</v>
      </c>
      <c r="M58" s="2">
        <v>0.2</v>
      </c>
      <c r="N58" s="2">
        <v>0.1</v>
      </c>
      <c r="O58" s="2">
        <v>0.2</v>
      </c>
      <c r="P58" s="2">
        <v>0.2</v>
      </c>
      <c r="Q58" s="2">
        <v>0.2</v>
      </c>
      <c r="R58" s="2">
        <v>0.1</v>
      </c>
      <c r="S58" s="2">
        <v>0.2</v>
      </c>
      <c r="T58" s="2">
        <v>0.4</v>
      </c>
      <c r="U58" s="21">
        <v>0.30000000000000004</v>
      </c>
      <c r="V58" s="2">
        <v>0.2</v>
      </c>
      <c r="W58" s="2">
        <v>0.30000000000000004</v>
      </c>
      <c r="X58" s="2">
        <v>0.2</v>
      </c>
      <c r="Y58" s="2">
        <v>0.30000000000000004</v>
      </c>
      <c r="Z58" s="2">
        <v>0.2</v>
      </c>
      <c r="AB58" s="2">
        <v>0.17916666666666672</v>
      </c>
      <c r="AC58" s="2">
        <v>9.7709270027338521E-2</v>
      </c>
      <c r="AD58" s="2">
        <v>0.54535406526886598</v>
      </c>
      <c r="AF58" s="2">
        <v>4.1637919138954056E-3</v>
      </c>
      <c r="AG58" s="2">
        <v>8.825720987995038E-2</v>
      </c>
    </row>
    <row r="59" spans="1:33" x14ac:dyDescent="0.25">
      <c r="A59" s="6">
        <v>22</v>
      </c>
      <c r="B59" s="13"/>
      <c r="C59" s="2">
        <v>0.1</v>
      </c>
      <c r="D59" s="2">
        <v>0.1</v>
      </c>
      <c r="E59" s="2">
        <v>0.1</v>
      </c>
      <c r="F59" s="2">
        <v>0</v>
      </c>
      <c r="G59" s="2">
        <v>0.2</v>
      </c>
      <c r="H59" s="2">
        <v>0.1</v>
      </c>
      <c r="I59" s="2">
        <v>0.2</v>
      </c>
      <c r="J59" s="10">
        <v>0.1</v>
      </c>
      <c r="K59" s="11">
        <v>0.2</v>
      </c>
      <c r="L59" s="2">
        <v>0.2</v>
      </c>
      <c r="M59" s="2">
        <v>0.1</v>
      </c>
      <c r="N59" s="2">
        <v>0.2</v>
      </c>
      <c r="O59" s="2">
        <v>0.2</v>
      </c>
      <c r="P59" s="2">
        <v>0.2</v>
      </c>
      <c r="Q59" s="2">
        <v>0.2</v>
      </c>
      <c r="R59" s="2">
        <v>0.2</v>
      </c>
      <c r="S59" s="2">
        <v>0.1</v>
      </c>
      <c r="T59" s="2">
        <v>0.2</v>
      </c>
      <c r="U59" s="21">
        <v>0.1</v>
      </c>
      <c r="V59" s="2">
        <v>0.4</v>
      </c>
      <c r="W59" s="2">
        <v>0.30000000000000004</v>
      </c>
      <c r="X59" s="2">
        <v>0.1</v>
      </c>
      <c r="Y59" s="2">
        <v>0.30000000000000004</v>
      </c>
      <c r="Z59" s="2">
        <v>0.4</v>
      </c>
      <c r="AB59" s="2">
        <v>0.20416666666666672</v>
      </c>
      <c r="AC59" s="2">
        <v>9.0789611868255057E-2</v>
      </c>
      <c r="AD59" s="2">
        <v>0.44468381323226958</v>
      </c>
      <c r="AF59" s="2">
        <v>3.6049399751621365E-3</v>
      </c>
      <c r="AG59" s="2">
        <v>0.12545881054229341</v>
      </c>
    </row>
    <row r="60" spans="1:33" x14ac:dyDescent="0.25">
      <c r="A60" s="6">
        <v>23</v>
      </c>
      <c r="B60" s="13"/>
      <c r="C60" s="2">
        <v>0.1</v>
      </c>
      <c r="D60" s="2">
        <v>0.1</v>
      </c>
      <c r="E60" s="2">
        <v>0.1</v>
      </c>
      <c r="F60" s="2">
        <v>0.1</v>
      </c>
      <c r="G60" s="2">
        <v>0.2</v>
      </c>
      <c r="H60" s="2">
        <v>0.2</v>
      </c>
      <c r="I60" s="2">
        <v>0.1</v>
      </c>
      <c r="J60" s="10">
        <v>0.1</v>
      </c>
      <c r="K60" s="11">
        <v>0.2</v>
      </c>
      <c r="L60" s="2">
        <v>0.2</v>
      </c>
      <c r="M60" s="2">
        <v>0.1</v>
      </c>
      <c r="N60" s="2">
        <v>0.2</v>
      </c>
      <c r="O60" s="2">
        <v>0.30000000000000004</v>
      </c>
      <c r="P60" s="2">
        <v>0.4</v>
      </c>
      <c r="Q60" s="2">
        <v>0.2</v>
      </c>
      <c r="R60" s="2">
        <v>0.2</v>
      </c>
      <c r="S60" s="2">
        <v>0.30000000000000004</v>
      </c>
      <c r="T60" s="2">
        <v>0.4</v>
      </c>
      <c r="U60" s="21">
        <v>0.30000000000000004</v>
      </c>
      <c r="V60" s="2">
        <v>0.2</v>
      </c>
      <c r="W60" s="2">
        <v>0.2</v>
      </c>
      <c r="X60" s="2">
        <v>0.2</v>
      </c>
      <c r="Y60" s="2">
        <v>0.2</v>
      </c>
      <c r="Z60" s="2">
        <v>0.30000000000000004</v>
      </c>
      <c r="AB60" s="2">
        <v>0.19583333333333339</v>
      </c>
      <c r="AC60" s="2">
        <v>8.5867272029552189E-2</v>
      </c>
      <c r="AD60" s="2">
        <v>0.43847117632111743</v>
      </c>
      <c r="AF60" s="2">
        <v>2.3354491513729826E-3</v>
      </c>
      <c r="AG60" s="2">
        <v>0.1448426935283566</v>
      </c>
    </row>
    <row r="61" spans="1:33" x14ac:dyDescent="0.25">
      <c r="A61" s="6">
        <v>24</v>
      </c>
      <c r="B61" s="13"/>
      <c r="C61" s="2">
        <v>0.30000000000000004</v>
      </c>
      <c r="D61" s="2">
        <v>0.2</v>
      </c>
      <c r="E61" s="2">
        <v>0.1</v>
      </c>
      <c r="F61" s="2">
        <v>0</v>
      </c>
      <c r="G61" s="2">
        <v>0.2</v>
      </c>
      <c r="H61" s="2">
        <v>0.2</v>
      </c>
      <c r="I61" s="2">
        <v>0.1</v>
      </c>
      <c r="J61" s="10">
        <v>0.1</v>
      </c>
      <c r="K61" s="11">
        <v>0.1</v>
      </c>
      <c r="L61" s="2">
        <v>0.30000000000000004</v>
      </c>
      <c r="M61" s="2">
        <v>0.2</v>
      </c>
      <c r="N61" s="2">
        <v>0.1</v>
      </c>
      <c r="O61" s="2">
        <v>0.2</v>
      </c>
      <c r="P61" s="2">
        <v>0.30000000000000004</v>
      </c>
      <c r="Q61" s="2">
        <v>0.30000000000000004</v>
      </c>
      <c r="R61" s="2">
        <v>0.1</v>
      </c>
      <c r="S61" s="2">
        <v>0.2</v>
      </c>
      <c r="T61" s="2">
        <v>0.30000000000000004</v>
      </c>
      <c r="U61" s="21">
        <v>0.2</v>
      </c>
      <c r="V61" s="2">
        <v>0.30000000000000004</v>
      </c>
      <c r="W61" s="2">
        <v>0.2</v>
      </c>
      <c r="X61" s="2">
        <v>0.2</v>
      </c>
      <c r="Y61" s="2">
        <v>0.2</v>
      </c>
      <c r="Z61" s="2">
        <v>0.30000000000000004</v>
      </c>
      <c r="AB61" s="2">
        <v>0.24166666666666672</v>
      </c>
      <c r="AC61" s="2">
        <v>0.26525896561771417</v>
      </c>
      <c r="AD61" s="2">
        <v>1.0976233060043343</v>
      </c>
      <c r="AF61" s="2">
        <v>3.1185318062646613E-3</v>
      </c>
      <c r="AG61" s="2">
        <v>0.17357872222988829</v>
      </c>
    </row>
    <row r="62" spans="1:33" x14ac:dyDescent="0.25">
      <c r="A62" s="6">
        <v>25</v>
      </c>
      <c r="B62" s="13"/>
      <c r="C62" s="2">
        <v>0.2</v>
      </c>
      <c r="D62" s="2">
        <v>0.1</v>
      </c>
      <c r="E62" s="2">
        <v>0.1</v>
      </c>
      <c r="F62" s="2">
        <v>0.1</v>
      </c>
      <c r="G62" s="2">
        <v>0.2</v>
      </c>
      <c r="H62" s="2">
        <v>0.1</v>
      </c>
      <c r="I62" s="2">
        <v>0.1</v>
      </c>
      <c r="J62" s="10">
        <v>0.1</v>
      </c>
      <c r="K62" s="11">
        <v>0.2</v>
      </c>
      <c r="L62" s="2">
        <v>0.1</v>
      </c>
      <c r="M62" s="2">
        <v>0.1</v>
      </c>
      <c r="N62" s="2">
        <v>0.2</v>
      </c>
      <c r="O62" s="2">
        <v>0.4</v>
      </c>
      <c r="P62" s="60">
        <v>1.4</v>
      </c>
      <c r="Q62" s="2">
        <v>0.30000000000000004</v>
      </c>
      <c r="R62" s="2">
        <v>0.2</v>
      </c>
      <c r="S62" s="2">
        <v>0.4</v>
      </c>
      <c r="T62" s="2">
        <v>0.4</v>
      </c>
      <c r="U62" s="21">
        <v>0.2</v>
      </c>
      <c r="V62" s="2">
        <v>0.2</v>
      </c>
      <c r="W62" s="2">
        <v>0.1</v>
      </c>
      <c r="X62" s="2">
        <v>0.2</v>
      </c>
      <c r="Y62" s="2">
        <v>0.2</v>
      </c>
      <c r="Z62" s="2">
        <v>0.2</v>
      </c>
    </row>
    <row r="63" spans="1:33" x14ac:dyDescent="0.25">
      <c r="A63" s="6"/>
      <c r="Y63" s="2" t="s">
        <v>33</v>
      </c>
    </row>
    <row r="64" spans="1:33" x14ac:dyDescent="0.25">
      <c r="A64" s="6" t="s">
        <v>29</v>
      </c>
      <c r="C64" s="2">
        <f>AVERAGE(C38:C62)</f>
        <v>0.192</v>
      </c>
      <c r="D64" s="2">
        <f t="shared" ref="D64:Z64" si="4">AVERAGE(D38:D62)</f>
        <v>0.14800000000000005</v>
      </c>
      <c r="E64" s="2">
        <f t="shared" si="4"/>
        <v>0.12800000000000006</v>
      </c>
      <c r="F64" s="2">
        <f t="shared" si="4"/>
        <v>0.11600000000000003</v>
      </c>
      <c r="G64" s="2">
        <f t="shared" si="4"/>
        <v>0.18800000000000008</v>
      </c>
      <c r="H64" s="2">
        <f t="shared" si="4"/>
        <v>0.184</v>
      </c>
      <c r="I64" s="2">
        <f t="shared" si="4"/>
        <v>0.16400000000000006</v>
      </c>
      <c r="J64" s="2">
        <f t="shared" si="4"/>
        <v>0.27599999999999986</v>
      </c>
      <c r="K64" s="2">
        <f t="shared" si="4"/>
        <v>0.22399999999999998</v>
      </c>
      <c r="L64" s="2">
        <f t="shared" si="4"/>
        <v>0.26799999999999996</v>
      </c>
      <c r="M64" s="2">
        <f t="shared" si="4"/>
        <v>0.19600000000000001</v>
      </c>
      <c r="N64" s="2">
        <f t="shared" si="4"/>
        <v>0.19599999999999998</v>
      </c>
      <c r="O64" s="2">
        <f t="shared" si="4"/>
        <v>0.2040000000000001</v>
      </c>
      <c r="P64" s="2">
        <f t="shared" si="4"/>
        <v>0.39600000000000002</v>
      </c>
      <c r="Q64" s="2">
        <f t="shared" si="4"/>
        <v>0.22400000000000003</v>
      </c>
      <c r="R64" s="2">
        <f t="shared" si="4"/>
        <v>0.20000000000000004</v>
      </c>
      <c r="S64" s="2">
        <f t="shared" si="4"/>
        <v>0.21200000000000002</v>
      </c>
      <c r="T64" s="2">
        <f t="shared" si="4"/>
        <v>0.26400000000000007</v>
      </c>
      <c r="U64" s="2">
        <f t="shared" si="4"/>
        <v>0.24799999999999997</v>
      </c>
      <c r="V64" s="2">
        <f t="shared" si="4"/>
        <v>0.23200000000000007</v>
      </c>
      <c r="W64" s="2">
        <f t="shared" si="4"/>
        <v>0.248</v>
      </c>
      <c r="X64" s="2">
        <f t="shared" si="4"/>
        <v>0.24000000000000005</v>
      </c>
      <c r="Y64" s="2">
        <f t="shared" si="4"/>
        <v>0.24399999999999999</v>
      </c>
      <c r="Z64" s="2">
        <f t="shared" si="4"/>
        <v>0.252</v>
      </c>
      <c r="AB64" s="2">
        <f t="shared" ref="AB64:AG64" si="5">AVERAGE(AB38:AB62)</f>
        <v>0.21553472222222236</v>
      </c>
      <c r="AC64" s="2">
        <f t="shared" si="5"/>
        <v>0.14636466297776016</v>
      </c>
      <c r="AD64" s="2">
        <f t="shared" si="5"/>
        <v>0.6205202434603031</v>
      </c>
      <c r="AF64" s="2">
        <f t="shared" si="5"/>
        <v>1.9935594275553889E-3</v>
      </c>
      <c r="AG64" s="2">
        <f t="shared" si="5"/>
        <v>0.17321085226971547</v>
      </c>
    </row>
    <row r="65" spans="1:33" x14ac:dyDescent="0.25">
      <c r="A65" s="6" t="s">
        <v>30</v>
      </c>
      <c r="B65" s="13" t="s">
        <v>31</v>
      </c>
      <c r="C65" s="2">
        <f>STDEV(C38:C62)</f>
        <v>9.0921211313239172E-2</v>
      </c>
      <c r="D65" s="2">
        <f t="shared" ref="D65:Z65" si="6">STDEV(D38:D62)</f>
        <v>8.2259751195020381E-2</v>
      </c>
      <c r="E65" s="2">
        <f t="shared" si="6"/>
        <v>6.1373175465073183E-2</v>
      </c>
      <c r="F65" s="2">
        <f t="shared" si="6"/>
        <v>9.865765724632497E-2</v>
      </c>
      <c r="G65" s="2">
        <f t="shared" si="6"/>
        <v>7.8102496759066484E-2</v>
      </c>
      <c r="H65" s="2">
        <f t="shared" si="6"/>
        <v>0.13747727084867531</v>
      </c>
      <c r="I65" s="2">
        <f t="shared" si="6"/>
        <v>6.3770421565696608E-2</v>
      </c>
      <c r="J65" s="2">
        <f t="shared" si="6"/>
        <v>0.55021208032297253</v>
      </c>
      <c r="K65" s="2">
        <f t="shared" si="6"/>
        <v>0.13000000000000014</v>
      </c>
      <c r="L65" s="2">
        <f t="shared" si="6"/>
        <v>0.11803954139750528</v>
      </c>
      <c r="M65" s="2">
        <f t="shared" si="6"/>
        <v>8.4063468086123347E-2</v>
      </c>
      <c r="N65" s="2">
        <f t="shared" si="6"/>
        <v>7.8951461882180274E-2</v>
      </c>
      <c r="O65" s="2">
        <f t="shared" si="6"/>
        <v>8.4063468086123166E-2</v>
      </c>
      <c r="P65" s="2">
        <f t="shared" si="6"/>
        <v>0.64451532177288062</v>
      </c>
      <c r="Q65" s="2">
        <f t="shared" si="6"/>
        <v>7.7888809636986314E-2</v>
      </c>
      <c r="R65" s="2">
        <f t="shared" si="6"/>
        <v>0.11180339887498954</v>
      </c>
      <c r="S65" s="2">
        <f t="shared" si="6"/>
        <v>8.812869377601526E-2</v>
      </c>
      <c r="T65" s="2">
        <f t="shared" si="6"/>
        <v>0.1150362261782493</v>
      </c>
      <c r="U65" s="2">
        <f t="shared" si="6"/>
        <v>0.1045625809423877</v>
      </c>
      <c r="V65" s="2">
        <f t="shared" si="6"/>
        <v>8.0208062770106406E-2</v>
      </c>
      <c r="W65" s="2">
        <f t="shared" si="6"/>
        <v>7.7028133388609102E-2</v>
      </c>
      <c r="X65" s="2">
        <f t="shared" si="6"/>
        <v>0.1</v>
      </c>
      <c r="Y65" s="2">
        <f t="shared" si="6"/>
        <v>0.11575836902790243</v>
      </c>
      <c r="Z65" s="2">
        <f t="shared" si="6"/>
        <v>9.6263527187957804E-2</v>
      </c>
      <c r="AB65" s="2">
        <f t="shared" ref="AB65:AG65" si="7">STDEV(AB38:AB62)</f>
        <v>4.2314042710989659E-2</v>
      </c>
      <c r="AC65" s="2">
        <f t="shared" si="7"/>
        <v>0.13840435603106557</v>
      </c>
      <c r="AD65" s="2">
        <f t="shared" si="7"/>
        <v>0.39104024865025738</v>
      </c>
      <c r="AF65" s="2">
        <f t="shared" si="7"/>
        <v>1.6986348090749516E-3</v>
      </c>
      <c r="AG65" s="2">
        <f t="shared" si="7"/>
        <v>6.4408116663915618E-2</v>
      </c>
    </row>
    <row r="67" spans="1:33" x14ac:dyDescent="0.25">
      <c r="A67" s="2" t="s">
        <v>34</v>
      </c>
      <c r="C67" s="26">
        <f>TTEST(C38:C62,C5:C29,2,2)</f>
        <v>0.31328852923449979</v>
      </c>
      <c r="D67" s="26">
        <f t="shared" ref="D67:Z67" si="8">TTEST(D38:D62,D5:D29,2,2)</f>
        <v>0.85988501255705052</v>
      </c>
      <c r="E67" s="26">
        <f t="shared" si="8"/>
        <v>0.80513886676259883</v>
      </c>
      <c r="F67" s="26">
        <f t="shared" si="8"/>
        <v>7.2316565554282689E-2</v>
      </c>
      <c r="G67" s="61">
        <f t="shared" si="8"/>
        <v>2.2551832302517894E-3</v>
      </c>
      <c r="H67" s="61">
        <f t="shared" si="8"/>
        <v>2.2563626933407788E-2</v>
      </c>
      <c r="I67" s="61">
        <f t="shared" si="8"/>
        <v>1.9104156377389284E-2</v>
      </c>
      <c r="J67" s="61">
        <f t="shared" si="8"/>
        <v>0.20095115639700531</v>
      </c>
      <c r="K67" s="61">
        <f t="shared" si="8"/>
        <v>1.1036571812819878E-2</v>
      </c>
      <c r="L67" s="61">
        <f t="shared" si="8"/>
        <v>1.7117557236416467E-3</v>
      </c>
      <c r="M67" s="61">
        <f t="shared" si="8"/>
        <v>1.611934573599982E-2</v>
      </c>
      <c r="N67" s="61">
        <f t="shared" si="8"/>
        <v>2.3697901381357733E-4</v>
      </c>
      <c r="O67" s="61">
        <f t="shared" si="8"/>
        <v>3.1616600034355333E-3</v>
      </c>
      <c r="P67" s="61">
        <f t="shared" si="8"/>
        <v>0.10328252125049478</v>
      </c>
      <c r="Q67" s="61">
        <f t="shared" si="8"/>
        <v>1.5800852224276791E-3</v>
      </c>
      <c r="R67" s="61">
        <f t="shared" si="8"/>
        <v>2.7881540185879555E-2</v>
      </c>
      <c r="S67" s="61">
        <f t="shared" si="8"/>
        <v>1.3807876590008138E-2</v>
      </c>
      <c r="T67" s="61">
        <f t="shared" si="8"/>
        <v>1.8613281598037616E-5</v>
      </c>
      <c r="U67" s="61">
        <f t="shared" si="8"/>
        <v>3.4653548175917636E-4</v>
      </c>
      <c r="V67" s="62">
        <f t="shared" si="8"/>
        <v>0.30027184309211624</v>
      </c>
      <c r="W67" s="63">
        <f t="shared" si="8"/>
        <v>1.0975017544505978E-4</v>
      </c>
      <c r="X67" s="63">
        <f t="shared" si="8"/>
        <v>1.9565074446714127E-4</v>
      </c>
      <c r="Y67" s="61">
        <f t="shared" si="8"/>
        <v>8.3194632918290724E-4</v>
      </c>
      <c r="Z67" s="64">
        <f t="shared" si="8"/>
        <v>1.2836473119069276E-5</v>
      </c>
      <c r="AA67" s="64"/>
      <c r="AB67" s="65">
        <f t="shared" ref="AB67:AG67" si="9">TTEST(AB38:AB62,AB5:AB29,2,2)</f>
        <v>1.1171818476543495E-9</v>
      </c>
      <c r="AC67" s="64">
        <f t="shared" si="9"/>
        <v>1.2268778381453767E-2</v>
      </c>
      <c r="AD67" s="64">
        <f t="shared" si="9"/>
        <v>0.36400836949481774</v>
      </c>
      <c r="AE67" s="64"/>
      <c r="AF67" s="66">
        <f t="shared" si="9"/>
        <v>6.5169796562743502E-4</v>
      </c>
      <c r="AG67" s="62">
        <f t="shared" si="9"/>
        <v>6.7718865908382572E-3</v>
      </c>
    </row>
    <row r="68" spans="1:33" x14ac:dyDescent="0.25">
      <c r="A68" s="2" t="s">
        <v>35</v>
      </c>
      <c r="C68" s="27">
        <f>(C31-C64)/C31</f>
        <v>-0.14285714285714263</v>
      </c>
      <c r="D68" s="27">
        <f t="shared" ref="D68:Z68" si="10">(D31-D64)/D31</f>
        <v>2.6315789473684226E-2</v>
      </c>
      <c r="E68" s="27">
        <f t="shared" si="10"/>
        <v>-3.2258064516129045E-2</v>
      </c>
      <c r="F68" s="27">
        <f t="shared" si="10"/>
        <v>-0.61111111111111105</v>
      </c>
      <c r="G68" s="27">
        <f t="shared" si="10"/>
        <v>-0.56666666666666665</v>
      </c>
      <c r="H68" s="27">
        <f t="shared" si="10"/>
        <v>-0.64285714285714235</v>
      </c>
      <c r="I68" s="27">
        <f t="shared" si="10"/>
        <v>-0.32258064516129037</v>
      </c>
      <c r="J68" s="27">
        <f t="shared" si="10"/>
        <v>-1.0909090909090893</v>
      </c>
      <c r="K68" s="27">
        <f t="shared" si="10"/>
        <v>-0.59999999999999931</v>
      </c>
      <c r="L68" s="27">
        <f t="shared" si="10"/>
        <v>-0.5227272727272726</v>
      </c>
      <c r="M68" s="27">
        <f t="shared" si="10"/>
        <v>-0.44117647058823495</v>
      </c>
      <c r="N68" s="27">
        <f t="shared" si="10"/>
        <v>-0.68965517241379248</v>
      </c>
      <c r="O68" s="27">
        <f t="shared" si="10"/>
        <v>-0.5</v>
      </c>
      <c r="P68" s="27">
        <f t="shared" si="10"/>
        <v>-1.2000000000000002</v>
      </c>
      <c r="Q68" s="27">
        <f t="shared" si="10"/>
        <v>-0.43589743589743557</v>
      </c>
      <c r="R68" s="27">
        <f t="shared" si="10"/>
        <v>-0.42857142857142844</v>
      </c>
      <c r="S68" s="27">
        <f t="shared" si="10"/>
        <v>-0.35897435897435864</v>
      </c>
      <c r="T68" s="27">
        <f t="shared" si="10"/>
        <v>-0.94117647058823484</v>
      </c>
      <c r="U68" s="27">
        <f t="shared" si="10"/>
        <v>-0.78249999999999909</v>
      </c>
      <c r="V68" s="27">
        <f t="shared" si="10"/>
        <v>-0.11166666666666675</v>
      </c>
      <c r="W68" s="27">
        <f t="shared" si="10"/>
        <v>-0.83999999999999919</v>
      </c>
      <c r="X68" s="27">
        <f t="shared" si="10"/>
        <v>-0.78064516129032224</v>
      </c>
      <c r="Y68" s="27">
        <f t="shared" si="10"/>
        <v>-0.81032258064516094</v>
      </c>
      <c r="Z68" s="27">
        <f t="shared" si="10"/>
        <v>-0.84799999999999898</v>
      </c>
      <c r="AA68" s="27"/>
      <c r="AB68" s="27">
        <f t="shared" ref="AB68:AG68" si="11">(AB31-AB64)/(AB64+AB31)*2</f>
        <v>-0.4245085020937277</v>
      </c>
      <c r="AC68" s="27">
        <f t="shared" si="11"/>
        <v>-0.65652393117981644</v>
      </c>
      <c r="AD68" s="27">
        <f t="shared" si="11"/>
        <v>-0.13041775946401227</v>
      </c>
      <c r="AE68" s="27"/>
      <c r="AF68" s="27">
        <f t="shared" si="11"/>
        <v>-1.3319786487667629</v>
      </c>
      <c r="AG68" s="27">
        <f t="shared" si="11"/>
        <v>-0.27631658270113102</v>
      </c>
    </row>
    <row r="72" spans="1:33" x14ac:dyDescent="0.25">
      <c r="C72" s="2" t="s">
        <v>125</v>
      </c>
    </row>
    <row r="73" spans="1:33" x14ac:dyDescent="0.25">
      <c r="C73" s="2" t="s">
        <v>126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workbookViewId="0">
      <selection sqref="A1:XFD1048576"/>
    </sheetView>
  </sheetViews>
  <sheetFormatPr defaultColWidth="8.7109375" defaultRowHeight="15" x14ac:dyDescent="0.25"/>
  <cols>
    <col min="1" max="16384" width="8.7109375" style="2"/>
  </cols>
  <sheetData>
    <row r="1" spans="1:32" s="1" customFormat="1" ht="21" x14ac:dyDescent="0.35">
      <c r="A1" s="1" t="s">
        <v>0</v>
      </c>
    </row>
    <row r="3" spans="1:32" x14ac:dyDescent="0.25">
      <c r="A3" s="6" t="s">
        <v>127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6" t="s">
        <v>128</v>
      </c>
      <c r="K3" s="6" t="s">
        <v>129</v>
      </c>
      <c r="L3" s="6" t="s">
        <v>130</v>
      </c>
      <c r="M3" s="4" t="s">
        <v>10</v>
      </c>
      <c r="N3" s="5" t="s">
        <v>11</v>
      </c>
      <c r="O3" s="3" t="s">
        <v>12</v>
      </c>
      <c r="P3" s="3" t="s">
        <v>13</v>
      </c>
      <c r="Q3" s="3" t="s">
        <v>14</v>
      </c>
      <c r="R3" s="3" t="s">
        <v>131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132</v>
      </c>
      <c r="Z3" s="3" t="s">
        <v>21</v>
      </c>
      <c r="AA3" s="3" t="s">
        <v>22</v>
      </c>
      <c r="AB3" s="3" t="s">
        <v>23</v>
      </c>
      <c r="AC3" s="3" t="s">
        <v>24</v>
      </c>
      <c r="AD3" s="3" t="s">
        <v>25</v>
      </c>
      <c r="AE3" s="3" t="s">
        <v>133</v>
      </c>
      <c r="AF3" s="3" t="s">
        <v>26</v>
      </c>
    </row>
    <row r="4" spans="1:32" x14ac:dyDescent="0.25">
      <c r="A4" s="6" t="s">
        <v>27</v>
      </c>
      <c r="B4" s="9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7">
        <v>12</v>
      </c>
      <c r="N4" s="8">
        <v>14</v>
      </c>
      <c r="O4" s="9">
        <v>16</v>
      </c>
      <c r="P4" s="9">
        <v>18</v>
      </c>
      <c r="Q4" s="9">
        <v>19</v>
      </c>
      <c r="R4" s="9">
        <v>21</v>
      </c>
      <c r="S4" s="9">
        <v>22</v>
      </c>
      <c r="T4" s="9">
        <v>24</v>
      </c>
      <c r="U4" s="9">
        <v>26</v>
      </c>
      <c r="V4" s="9">
        <v>28</v>
      </c>
      <c r="W4" s="9">
        <v>30</v>
      </c>
      <c r="X4" s="6">
        <v>32</v>
      </c>
      <c r="Y4" s="6">
        <v>34</v>
      </c>
      <c r="Z4" s="6">
        <v>36</v>
      </c>
      <c r="AA4" s="6">
        <v>38</v>
      </c>
      <c r="AB4" s="6">
        <v>40</v>
      </c>
      <c r="AC4" s="6">
        <v>42</v>
      </c>
      <c r="AD4" s="6">
        <v>44</v>
      </c>
      <c r="AE4" s="6">
        <v>46</v>
      </c>
      <c r="AF4" s="6">
        <v>48</v>
      </c>
    </row>
    <row r="5" spans="1:32" x14ac:dyDescent="0.25">
      <c r="A5" s="6">
        <v>1</v>
      </c>
      <c r="B5" s="2">
        <v>204</v>
      </c>
      <c r="C5" s="2">
        <v>240</v>
      </c>
      <c r="D5" s="2">
        <v>278</v>
      </c>
      <c r="E5" s="2">
        <v>311</v>
      </c>
      <c r="F5" s="2">
        <v>326</v>
      </c>
      <c r="G5" s="2">
        <v>349</v>
      </c>
      <c r="H5" s="2">
        <v>355</v>
      </c>
      <c r="I5" s="2">
        <v>372</v>
      </c>
      <c r="J5" s="36">
        <v>375</v>
      </c>
      <c r="K5" s="36">
        <v>377</v>
      </c>
      <c r="L5" s="2">
        <v>378</v>
      </c>
      <c r="M5" s="10">
        <v>379</v>
      </c>
      <c r="N5" s="2">
        <v>408</v>
      </c>
      <c r="O5" s="2">
        <v>427</v>
      </c>
      <c r="P5" s="2">
        <v>431</v>
      </c>
      <c r="Q5" s="2">
        <v>437</v>
      </c>
      <c r="R5" s="2">
        <v>434</v>
      </c>
      <c r="S5" s="2">
        <v>435</v>
      </c>
      <c r="T5" s="2">
        <v>444</v>
      </c>
      <c r="U5" s="2">
        <v>450</v>
      </c>
      <c r="V5" s="2">
        <v>458</v>
      </c>
      <c r="W5" s="2">
        <v>462</v>
      </c>
      <c r="X5" s="2">
        <v>471</v>
      </c>
      <c r="Y5" s="2">
        <v>472</v>
      </c>
      <c r="Z5" s="2">
        <v>474</v>
      </c>
      <c r="AA5" s="2">
        <v>474</v>
      </c>
      <c r="AB5" s="2">
        <v>475</v>
      </c>
      <c r="AC5" s="2">
        <v>477</v>
      </c>
      <c r="AD5" s="2">
        <v>477</v>
      </c>
      <c r="AE5" s="36">
        <v>476</v>
      </c>
      <c r="AF5" s="2">
        <v>476</v>
      </c>
    </row>
    <row r="6" spans="1:32" x14ac:dyDescent="0.25">
      <c r="A6" s="6">
        <v>2</v>
      </c>
      <c r="B6" s="2">
        <v>181</v>
      </c>
      <c r="C6" s="2">
        <v>228</v>
      </c>
      <c r="D6" s="2">
        <v>260</v>
      </c>
      <c r="E6" s="2">
        <v>285</v>
      </c>
      <c r="F6" s="2">
        <v>303</v>
      </c>
      <c r="G6" s="2">
        <v>319</v>
      </c>
      <c r="H6" s="2">
        <v>330</v>
      </c>
      <c r="I6" s="2">
        <v>344</v>
      </c>
      <c r="J6" s="36">
        <v>346</v>
      </c>
      <c r="K6" s="36">
        <v>345</v>
      </c>
      <c r="L6" s="2">
        <v>354</v>
      </c>
      <c r="M6" s="10">
        <v>365</v>
      </c>
      <c r="N6" s="2">
        <v>385</v>
      </c>
      <c r="O6" s="2">
        <v>393</v>
      </c>
      <c r="P6" s="2">
        <v>405</v>
      </c>
      <c r="Q6" s="2">
        <v>414</v>
      </c>
      <c r="R6" s="2">
        <v>409</v>
      </c>
      <c r="S6" s="2">
        <v>411</v>
      </c>
      <c r="T6" s="2">
        <v>416</v>
      </c>
      <c r="U6" s="2">
        <v>420</v>
      </c>
      <c r="V6" s="2">
        <v>429</v>
      </c>
      <c r="W6" s="2">
        <v>433</v>
      </c>
      <c r="X6" s="2">
        <v>435</v>
      </c>
      <c r="Y6" s="2">
        <v>440</v>
      </c>
      <c r="Z6" s="2">
        <v>445</v>
      </c>
      <c r="AA6" s="2">
        <v>451</v>
      </c>
      <c r="AB6" s="2">
        <v>456</v>
      </c>
      <c r="AC6" s="2">
        <v>463</v>
      </c>
      <c r="AD6" s="2">
        <v>466</v>
      </c>
      <c r="AE6" s="36">
        <v>464</v>
      </c>
      <c r="AF6" s="2">
        <v>460</v>
      </c>
    </row>
    <row r="7" spans="1:32" x14ac:dyDescent="0.25">
      <c r="A7" s="6">
        <v>3</v>
      </c>
      <c r="B7" s="2">
        <v>185</v>
      </c>
      <c r="C7" s="2">
        <v>223</v>
      </c>
      <c r="D7" s="2">
        <v>258</v>
      </c>
      <c r="E7" s="2">
        <v>278</v>
      </c>
      <c r="F7" s="2">
        <v>296</v>
      </c>
      <c r="G7" s="2">
        <v>316</v>
      </c>
      <c r="H7" s="2">
        <v>333</v>
      </c>
      <c r="I7" s="2">
        <v>343</v>
      </c>
      <c r="J7" s="36">
        <v>345</v>
      </c>
      <c r="K7" s="36">
        <v>344</v>
      </c>
      <c r="L7" s="2">
        <v>340</v>
      </c>
      <c r="M7" s="10">
        <v>333</v>
      </c>
      <c r="N7" s="2">
        <v>386</v>
      </c>
      <c r="O7" s="2">
        <v>413</v>
      </c>
      <c r="P7" s="2">
        <v>419</v>
      </c>
      <c r="Q7" s="2">
        <v>427</v>
      </c>
      <c r="R7" s="2">
        <v>421</v>
      </c>
      <c r="S7" s="2">
        <v>426</v>
      </c>
      <c r="T7" s="2">
        <v>438</v>
      </c>
      <c r="U7" s="2">
        <v>442</v>
      </c>
      <c r="V7" s="2">
        <v>445</v>
      </c>
      <c r="W7" s="2">
        <v>450</v>
      </c>
      <c r="X7" s="2">
        <v>456</v>
      </c>
      <c r="Y7" s="2">
        <v>459</v>
      </c>
      <c r="Z7" s="2">
        <v>463</v>
      </c>
      <c r="AA7" s="2">
        <v>465</v>
      </c>
      <c r="AB7" s="2">
        <v>469</v>
      </c>
      <c r="AC7" s="2">
        <v>479</v>
      </c>
      <c r="AD7" s="2">
        <v>485</v>
      </c>
      <c r="AE7" s="36">
        <v>480</v>
      </c>
      <c r="AF7" s="2">
        <v>477</v>
      </c>
    </row>
    <row r="8" spans="1:32" x14ac:dyDescent="0.25">
      <c r="A8" s="6">
        <v>4</v>
      </c>
      <c r="B8" s="2">
        <v>177</v>
      </c>
      <c r="C8" s="2">
        <v>218</v>
      </c>
      <c r="D8" s="2">
        <v>254</v>
      </c>
      <c r="E8" s="2">
        <v>280</v>
      </c>
      <c r="F8" s="2">
        <v>301</v>
      </c>
      <c r="G8" s="2">
        <v>325</v>
      </c>
      <c r="H8" s="2">
        <v>334</v>
      </c>
      <c r="I8" s="2">
        <v>351</v>
      </c>
      <c r="J8" s="36">
        <v>356</v>
      </c>
      <c r="K8" s="36">
        <v>355</v>
      </c>
      <c r="L8" s="2">
        <v>354</v>
      </c>
      <c r="M8" s="10">
        <v>355</v>
      </c>
      <c r="N8" s="2">
        <v>384</v>
      </c>
      <c r="O8" s="2">
        <v>399</v>
      </c>
      <c r="P8" s="2">
        <v>408</v>
      </c>
      <c r="Q8" s="2">
        <v>422</v>
      </c>
      <c r="R8" s="2">
        <v>416</v>
      </c>
      <c r="S8" s="2">
        <v>419</v>
      </c>
      <c r="T8" s="2">
        <v>427</v>
      </c>
      <c r="U8" s="2">
        <v>339</v>
      </c>
      <c r="V8" s="2">
        <v>450</v>
      </c>
      <c r="W8" s="2">
        <v>456</v>
      </c>
      <c r="X8" s="2">
        <v>459</v>
      </c>
      <c r="Y8" s="2">
        <v>466</v>
      </c>
      <c r="Z8" s="2">
        <v>474</v>
      </c>
      <c r="AA8" s="2">
        <v>478</v>
      </c>
      <c r="AB8" s="2">
        <v>482</v>
      </c>
      <c r="AC8" s="2">
        <v>486</v>
      </c>
      <c r="AD8" s="2">
        <v>490</v>
      </c>
      <c r="AE8" s="36">
        <v>488</v>
      </c>
      <c r="AF8" s="2">
        <v>480</v>
      </c>
    </row>
    <row r="9" spans="1:32" x14ac:dyDescent="0.25">
      <c r="A9" s="6">
        <v>5</v>
      </c>
      <c r="B9" s="2">
        <v>180</v>
      </c>
      <c r="C9" s="2">
        <v>221</v>
      </c>
      <c r="D9" s="2">
        <v>248</v>
      </c>
      <c r="E9" s="2">
        <v>278</v>
      </c>
      <c r="F9" s="2">
        <v>293</v>
      </c>
      <c r="G9" s="2">
        <v>314</v>
      </c>
      <c r="H9" s="2">
        <v>327</v>
      </c>
      <c r="I9" s="2">
        <v>334</v>
      </c>
      <c r="J9" s="36">
        <v>339</v>
      </c>
      <c r="K9" s="36">
        <v>344</v>
      </c>
      <c r="L9" s="2">
        <v>351</v>
      </c>
      <c r="M9" s="10">
        <v>364</v>
      </c>
      <c r="N9" s="2">
        <v>387</v>
      </c>
      <c r="O9" s="2">
        <v>398</v>
      </c>
      <c r="P9" s="2">
        <v>409</v>
      </c>
      <c r="Q9" s="2">
        <v>419</v>
      </c>
      <c r="R9" s="2">
        <v>418</v>
      </c>
      <c r="S9" s="2">
        <v>416</v>
      </c>
      <c r="T9" s="2">
        <v>426</v>
      </c>
      <c r="U9" s="2">
        <v>435</v>
      </c>
      <c r="V9" s="2">
        <v>438</v>
      </c>
      <c r="W9" s="2">
        <v>442</v>
      </c>
      <c r="X9" s="2">
        <v>446</v>
      </c>
      <c r="Y9" s="2">
        <v>451</v>
      </c>
      <c r="Z9" s="2" t="s">
        <v>28</v>
      </c>
      <c r="AA9" s="2" t="s">
        <v>28</v>
      </c>
      <c r="AB9" s="2" t="s">
        <v>28</v>
      </c>
      <c r="AC9" s="2" t="s">
        <v>28</v>
      </c>
      <c r="AD9" s="2" t="s">
        <v>28</v>
      </c>
      <c r="AE9" s="36" t="s">
        <v>28</v>
      </c>
      <c r="AF9" s="2" t="s">
        <v>28</v>
      </c>
    </row>
    <row r="10" spans="1:32" x14ac:dyDescent="0.25">
      <c r="A10" s="6">
        <v>6</v>
      </c>
      <c r="B10" s="2">
        <v>185</v>
      </c>
      <c r="C10" s="2">
        <v>228</v>
      </c>
      <c r="D10" s="2">
        <v>263</v>
      </c>
      <c r="E10" s="2">
        <v>286</v>
      </c>
      <c r="F10" s="2">
        <v>295</v>
      </c>
      <c r="G10" s="2">
        <v>317</v>
      </c>
      <c r="H10" s="2">
        <v>323</v>
      </c>
      <c r="I10" s="2">
        <v>338</v>
      </c>
      <c r="J10" s="36">
        <v>341</v>
      </c>
      <c r="K10" s="36">
        <v>347</v>
      </c>
      <c r="L10" s="2">
        <v>357</v>
      </c>
      <c r="M10" s="10">
        <v>366</v>
      </c>
      <c r="N10" s="2">
        <v>389</v>
      </c>
      <c r="O10" s="2">
        <v>399</v>
      </c>
      <c r="P10" s="2">
        <v>400</v>
      </c>
      <c r="Q10" s="2">
        <v>406</v>
      </c>
      <c r="R10" s="2">
        <v>403</v>
      </c>
      <c r="S10" s="2">
        <v>404</v>
      </c>
      <c r="T10" s="2">
        <v>407</v>
      </c>
      <c r="U10" s="2">
        <v>415</v>
      </c>
      <c r="V10" s="2">
        <v>417</v>
      </c>
      <c r="W10" s="2">
        <v>423</v>
      </c>
      <c r="X10" s="2">
        <v>431</v>
      </c>
      <c r="Y10" s="2">
        <v>440</v>
      </c>
      <c r="Z10" s="2">
        <v>450</v>
      </c>
      <c r="AA10" s="2">
        <v>456</v>
      </c>
      <c r="AB10" s="2">
        <v>457</v>
      </c>
      <c r="AC10" s="2">
        <v>457</v>
      </c>
      <c r="AD10" s="2">
        <v>458</v>
      </c>
      <c r="AE10" s="36">
        <v>454</v>
      </c>
      <c r="AF10" s="2">
        <v>450</v>
      </c>
    </row>
    <row r="11" spans="1:32" x14ac:dyDescent="0.25">
      <c r="A11" s="6">
        <v>7</v>
      </c>
      <c r="B11" s="2">
        <v>185</v>
      </c>
      <c r="C11" s="2">
        <v>222</v>
      </c>
      <c r="D11" s="2">
        <v>258</v>
      </c>
      <c r="E11" s="2">
        <v>275</v>
      </c>
      <c r="F11" s="2">
        <v>295</v>
      </c>
      <c r="G11" s="2">
        <v>314</v>
      </c>
      <c r="H11" s="2">
        <v>330</v>
      </c>
      <c r="I11" s="2">
        <v>345</v>
      </c>
      <c r="J11" s="36">
        <v>347</v>
      </c>
      <c r="K11" s="36">
        <v>351</v>
      </c>
      <c r="L11" s="2">
        <v>363</v>
      </c>
      <c r="M11" s="10">
        <v>367</v>
      </c>
      <c r="N11" s="2">
        <v>398</v>
      </c>
      <c r="O11" s="2">
        <v>413</v>
      </c>
      <c r="P11" s="2">
        <v>418</v>
      </c>
      <c r="Q11" s="2">
        <v>425</v>
      </c>
      <c r="R11" s="2">
        <v>422</v>
      </c>
      <c r="S11" s="2">
        <v>423</v>
      </c>
      <c r="T11" s="2">
        <v>435</v>
      </c>
      <c r="U11" s="2">
        <v>439</v>
      </c>
      <c r="V11" s="2">
        <v>441</v>
      </c>
      <c r="W11" s="2">
        <v>446</v>
      </c>
      <c r="X11" s="2">
        <v>455</v>
      </c>
      <c r="Y11" s="2">
        <v>458</v>
      </c>
      <c r="Z11" s="2">
        <v>463</v>
      </c>
      <c r="AA11" s="2">
        <v>465</v>
      </c>
      <c r="AB11" s="2">
        <v>468</v>
      </c>
      <c r="AC11" s="2">
        <v>469</v>
      </c>
      <c r="AD11" s="2">
        <v>470</v>
      </c>
      <c r="AE11" s="36">
        <v>468</v>
      </c>
      <c r="AF11" s="2">
        <v>470</v>
      </c>
    </row>
    <row r="12" spans="1:32" x14ac:dyDescent="0.25">
      <c r="A12" s="6">
        <v>8</v>
      </c>
      <c r="B12" s="2">
        <v>152</v>
      </c>
      <c r="C12" s="2">
        <v>192</v>
      </c>
      <c r="D12" s="2">
        <v>231</v>
      </c>
      <c r="E12" s="2">
        <v>255</v>
      </c>
      <c r="F12" s="2">
        <v>274</v>
      </c>
      <c r="G12" s="2">
        <v>290</v>
      </c>
      <c r="H12" s="2">
        <v>304</v>
      </c>
      <c r="I12" s="2">
        <v>325</v>
      </c>
      <c r="J12" s="36">
        <v>328</v>
      </c>
      <c r="K12" s="36">
        <v>330</v>
      </c>
      <c r="L12" s="2">
        <v>334</v>
      </c>
      <c r="M12" s="10">
        <v>337</v>
      </c>
      <c r="N12" s="2">
        <v>380</v>
      </c>
      <c r="O12" s="2">
        <v>398</v>
      </c>
      <c r="P12" s="2">
        <v>401</v>
      </c>
      <c r="Q12" s="2">
        <v>407</v>
      </c>
      <c r="R12" s="2">
        <v>403</v>
      </c>
      <c r="S12" s="2">
        <v>406</v>
      </c>
      <c r="T12" s="2">
        <v>412</v>
      </c>
      <c r="U12" s="2">
        <v>415</v>
      </c>
      <c r="V12" s="2">
        <v>417</v>
      </c>
      <c r="W12" s="2">
        <v>425</v>
      </c>
      <c r="X12" s="2">
        <v>436</v>
      </c>
      <c r="Y12" s="2">
        <v>441</v>
      </c>
      <c r="Z12" s="2">
        <v>450</v>
      </c>
      <c r="AA12" s="2">
        <v>456</v>
      </c>
      <c r="AB12" s="2">
        <v>457</v>
      </c>
      <c r="AC12" s="2">
        <v>459</v>
      </c>
      <c r="AD12" s="2">
        <v>459</v>
      </c>
      <c r="AE12" s="36">
        <v>459</v>
      </c>
      <c r="AF12" s="2">
        <v>451</v>
      </c>
    </row>
    <row r="13" spans="1:32" x14ac:dyDescent="0.25">
      <c r="A13" s="6">
        <v>9</v>
      </c>
      <c r="B13" s="13"/>
      <c r="C13" s="2">
        <v>237</v>
      </c>
      <c r="D13" s="2">
        <v>275</v>
      </c>
      <c r="E13" s="2">
        <v>304</v>
      </c>
      <c r="F13" s="2">
        <v>324</v>
      </c>
      <c r="G13" s="2">
        <v>354</v>
      </c>
      <c r="H13" s="2">
        <v>368</v>
      </c>
      <c r="I13" s="2">
        <v>377</v>
      </c>
      <c r="J13" s="2">
        <v>389</v>
      </c>
      <c r="K13" s="36">
        <v>387</v>
      </c>
      <c r="L13" s="2">
        <v>395</v>
      </c>
      <c r="M13" s="10">
        <v>401</v>
      </c>
      <c r="N13" s="2">
        <v>432</v>
      </c>
      <c r="O13" s="2">
        <v>458</v>
      </c>
      <c r="P13" s="2">
        <v>463</v>
      </c>
      <c r="Q13" s="2">
        <v>469</v>
      </c>
      <c r="R13" s="2">
        <v>468</v>
      </c>
      <c r="S13" s="2">
        <v>472</v>
      </c>
      <c r="T13" s="2">
        <v>484</v>
      </c>
      <c r="U13" s="2">
        <v>486</v>
      </c>
      <c r="V13" s="2">
        <v>487</v>
      </c>
      <c r="W13" s="2">
        <v>493</v>
      </c>
      <c r="X13" s="2">
        <v>499</v>
      </c>
      <c r="Y13" s="2">
        <v>505</v>
      </c>
      <c r="Z13" s="2">
        <v>511</v>
      </c>
      <c r="AA13" s="2">
        <v>516</v>
      </c>
      <c r="AB13" s="2">
        <v>522</v>
      </c>
      <c r="AC13" s="2">
        <v>526</v>
      </c>
      <c r="AD13" s="2">
        <v>530</v>
      </c>
      <c r="AE13" s="36">
        <v>521</v>
      </c>
      <c r="AF13" s="2">
        <v>519</v>
      </c>
    </row>
    <row r="14" spans="1:32" x14ac:dyDescent="0.25">
      <c r="A14" s="6">
        <v>10</v>
      </c>
      <c r="B14" s="13"/>
      <c r="C14" s="2">
        <v>204</v>
      </c>
      <c r="D14" s="2">
        <v>246</v>
      </c>
      <c r="E14" s="2">
        <v>278</v>
      </c>
      <c r="F14" s="2">
        <v>310</v>
      </c>
      <c r="G14" s="2">
        <v>341</v>
      </c>
      <c r="H14" s="2">
        <v>353</v>
      </c>
      <c r="I14" s="2">
        <v>364</v>
      </c>
      <c r="J14" s="2">
        <v>377</v>
      </c>
      <c r="K14" s="36">
        <v>374</v>
      </c>
      <c r="L14" s="2">
        <v>390</v>
      </c>
      <c r="M14" s="10">
        <v>404</v>
      </c>
      <c r="N14" s="2">
        <v>437</v>
      </c>
      <c r="O14" s="2">
        <v>461</v>
      </c>
      <c r="P14" s="2">
        <v>468</v>
      </c>
      <c r="Q14" s="2">
        <v>473</v>
      </c>
      <c r="R14" s="2">
        <v>469</v>
      </c>
      <c r="S14" s="2">
        <v>475</v>
      </c>
      <c r="T14" s="2">
        <v>481</v>
      </c>
      <c r="U14" s="2">
        <v>487</v>
      </c>
      <c r="V14" s="2">
        <v>490</v>
      </c>
      <c r="W14" s="2">
        <v>496</v>
      </c>
      <c r="X14" s="2">
        <v>503</v>
      </c>
      <c r="Y14" s="2">
        <v>509</v>
      </c>
      <c r="Z14" s="2">
        <v>519</v>
      </c>
      <c r="AA14" s="2">
        <v>522</v>
      </c>
      <c r="AB14" s="2">
        <v>533</v>
      </c>
      <c r="AC14" s="2">
        <v>541</v>
      </c>
      <c r="AD14" s="2">
        <v>549</v>
      </c>
      <c r="AE14" s="36">
        <v>545</v>
      </c>
      <c r="AF14" s="2">
        <v>541</v>
      </c>
    </row>
    <row r="15" spans="1:32" x14ac:dyDescent="0.25">
      <c r="A15" s="6">
        <v>11</v>
      </c>
      <c r="B15" s="13"/>
      <c r="C15" s="2">
        <v>150</v>
      </c>
      <c r="D15" s="2">
        <v>190</v>
      </c>
      <c r="E15" s="2">
        <v>216</v>
      </c>
      <c r="F15" s="2">
        <v>235</v>
      </c>
      <c r="G15" s="2">
        <v>255</v>
      </c>
      <c r="H15" s="2">
        <v>265</v>
      </c>
      <c r="I15" s="2">
        <v>272</v>
      </c>
      <c r="J15" s="2">
        <v>287</v>
      </c>
      <c r="K15" s="36">
        <v>287</v>
      </c>
      <c r="L15" s="2">
        <v>289</v>
      </c>
      <c r="M15" s="10">
        <v>292</v>
      </c>
      <c r="N15" s="2">
        <v>324</v>
      </c>
      <c r="O15" s="2">
        <v>340</v>
      </c>
      <c r="P15" s="2">
        <v>344</v>
      </c>
      <c r="Q15" s="2">
        <v>347</v>
      </c>
      <c r="R15" s="2">
        <v>345</v>
      </c>
      <c r="S15" s="2">
        <v>351</v>
      </c>
      <c r="T15" s="2">
        <v>358</v>
      </c>
      <c r="U15" s="2">
        <v>465</v>
      </c>
      <c r="V15" s="2">
        <v>369</v>
      </c>
      <c r="W15" s="2">
        <v>375</v>
      </c>
      <c r="X15" s="2">
        <v>385</v>
      </c>
      <c r="Y15" s="2">
        <v>388</v>
      </c>
      <c r="Z15" s="2">
        <v>395</v>
      </c>
      <c r="AA15" s="2">
        <v>397</v>
      </c>
      <c r="AB15" s="2">
        <v>400</v>
      </c>
      <c r="AC15" s="2">
        <v>401</v>
      </c>
      <c r="AD15" s="2">
        <v>404</v>
      </c>
      <c r="AE15" s="36">
        <v>402</v>
      </c>
      <c r="AF15" s="2">
        <v>403</v>
      </c>
    </row>
    <row r="16" spans="1:32" x14ac:dyDescent="0.25">
      <c r="A16" s="6">
        <v>12</v>
      </c>
      <c r="B16" s="13"/>
      <c r="C16" s="2">
        <v>223</v>
      </c>
      <c r="D16" s="2">
        <v>260</v>
      </c>
      <c r="E16" s="2">
        <v>284</v>
      </c>
      <c r="F16" s="2">
        <v>305</v>
      </c>
      <c r="G16" s="2">
        <v>327</v>
      </c>
      <c r="H16" s="2">
        <v>336</v>
      </c>
      <c r="I16" s="2">
        <v>360</v>
      </c>
      <c r="J16" s="2">
        <v>372</v>
      </c>
      <c r="K16" s="36">
        <v>370</v>
      </c>
      <c r="L16" s="2">
        <v>376</v>
      </c>
      <c r="M16" s="10">
        <v>384</v>
      </c>
      <c r="N16" s="2">
        <v>410</v>
      </c>
      <c r="O16" s="2">
        <v>426</v>
      </c>
      <c r="P16" s="2">
        <v>433</v>
      </c>
      <c r="Q16" s="2">
        <v>442</v>
      </c>
      <c r="R16" s="2">
        <v>441</v>
      </c>
      <c r="S16" s="2">
        <v>448</v>
      </c>
      <c r="T16" s="2">
        <v>469</v>
      </c>
      <c r="U16" s="2">
        <v>483</v>
      </c>
      <c r="V16" s="2">
        <v>492</v>
      </c>
      <c r="W16" s="2">
        <v>494</v>
      </c>
      <c r="X16" s="2">
        <v>499</v>
      </c>
      <c r="Y16" s="2">
        <v>501</v>
      </c>
      <c r="Z16" s="2" t="s">
        <v>28</v>
      </c>
      <c r="AA16" s="67" t="s">
        <v>28</v>
      </c>
      <c r="AB16" s="67" t="s">
        <v>28</v>
      </c>
      <c r="AC16" s="2" t="s">
        <v>28</v>
      </c>
      <c r="AD16" s="2" t="s">
        <v>28</v>
      </c>
      <c r="AE16" s="36" t="s">
        <v>28</v>
      </c>
      <c r="AF16" s="2" t="s">
        <v>28</v>
      </c>
    </row>
    <row r="17" spans="1:32" x14ac:dyDescent="0.25">
      <c r="A17" s="6">
        <v>13</v>
      </c>
      <c r="B17" s="13"/>
      <c r="C17" s="2">
        <v>151</v>
      </c>
      <c r="D17" s="2">
        <v>209</v>
      </c>
      <c r="E17" s="2">
        <v>248</v>
      </c>
      <c r="F17" s="2">
        <v>276</v>
      </c>
      <c r="G17" s="2">
        <v>295</v>
      </c>
      <c r="H17" s="2">
        <v>310</v>
      </c>
      <c r="I17" s="2">
        <v>313</v>
      </c>
      <c r="J17" s="2">
        <v>321</v>
      </c>
      <c r="K17" s="36">
        <v>323</v>
      </c>
      <c r="L17" s="2">
        <v>330</v>
      </c>
      <c r="M17" s="10">
        <v>335</v>
      </c>
      <c r="N17" s="2">
        <v>364</v>
      </c>
      <c r="O17" s="2">
        <v>376</v>
      </c>
      <c r="P17" s="2">
        <v>398</v>
      </c>
      <c r="Q17" s="2">
        <v>406</v>
      </c>
      <c r="R17" s="2">
        <v>407</v>
      </c>
      <c r="S17" s="2">
        <v>413</v>
      </c>
      <c r="T17" s="2">
        <v>421</v>
      </c>
      <c r="U17" s="2">
        <v>424</v>
      </c>
      <c r="V17" s="2">
        <v>433</v>
      </c>
      <c r="W17" s="2">
        <v>428</v>
      </c>
      <c r="X17" s="2">
        <v>415</v>
      </c>
      <c r="Y17" s="36">
        <v>412</v>
      </c>
      <c r="Z17" s="2">
        <v>410</v>
      </c>
      <c r="AA17" s="67">
        <v>407</v>
      </c>
      <c r="AB17" s="67">
        <v>421</v>
      </c>
      <c r="AC17" s="2">
        <v>433</v>
      </c>
      <c r="AD17" s="2">
        <v>437</v>
      </c>
      <c r="AE17" s="36">
        <v>433</v>
      </c>
      <c r="AF17" s="2">
        <v>442</v>
      </c>
    </row>
    <row r="18" spans="1:32" x14ac:dyDescent="0.25">
      <c r="A18" s="6">
        <v>14</v>
      </c>
      <c r="B18" s="13"/>
      <c r="C18" s="2">
        <v>205</v>
      </c>
      <c r="D18" s="2">
        <v>244</v>
      </c>
      <c r="E18" s="2">
        <v>274</v>
      </c>
      <c r="F18" s="2">
        <v>299</v>
      </c>
      <c r="G18" s="2">
        <v>322</v>
      </c>
      <c r="H18" s="2">
        <v>339</v>
      </c>
      <c r="I18" s="2">
        <v>356</v>
      </c>
      <c r="J18" s="2">
        <v>368</v>
      </c>
      <c r="K18" s="36">
        <v>368</v>
      </c>
      <c r="L18" s="2">
        <v>369</v>
      </c>
      <c r="M18" s="10">
        <v>372</v>
      </c>
      <c r="N18" s="2">
        <v>402</v>
      </c>
      <c r="O18" s="2">
        <v>410</v>
      </c>
      <c r="P18" s="2">
        <v>419</v>
      </c>
      <c r="Q18" s="2">
        <v>422</v>
      </c>
      <c r="R18" s="36">
        <v>418</v>
      </c>
      <c r="S18" s="2">
        <v>422</v>
      </c>
      <c r="T18" s="2">
        <v>436</v>
      </c>
      <c r="U18" s="2">
        <v>434</v>
      </c>
      <c r="V18" s="2">
        <v>431</v>
      </c>
      <c r="W18" s="2">
        <v>436</v>
      </c>
      <c r="X18" s="2">
        <v>441</v>
      </c>
      <c r="Y18" s="36">
        <v>450</v>
      </c>
      <c r="Z18" s="2">
        <v>459</v>
      </c>
      <c r="AA18" s="67">
        <v>465</v>
      </c>
      <c r="AB18" s="67">
        <v>467</v>
      </c>
      <c r="AC18" s="2">
        <v>469</v>
      </c>
      <c r="AD18" s="2">
        <v>472</v>
      </c>
      <c r="AE18" s="2">
        <v>469</v>
      </c>
      <c r="AF18" s="2">
        <v>454</v>
      </c>
    </row>
    <row r="19" spans="1:32" x14ac:dyDescent="0.25">
      <c r="A19" s="6">
        <v>15</v>
      </c>
      <c r="B19" s="13"/>
      <c r="C19" s="2">
        <v>133</v>
      </c>
      <c r="D19" s="2">
        <v>186</v>
      </c>
      <c r="E19" s="2">
        <v>222</v>
      </c>
      <c r="F19" s="2">
        <v>248</v>
      </c>
      <c r="G19" s="2">
        <v>273</v>
      </c>
      <c r="H19" s="2">
        <v>285</v>
      </c>
      <c r="I19" s="2">
        <v>298</v>
      </c>
      <c r="J19" s="2">
        <v>311</v>
      </c>
      <c r="K19" s="36">
        <v>310</v>
      </c>
      <c r="L19" s="2">
        <v>315</v>
      </c>
      <c r="M19" s="10">
        <v>325</v>
      </c>
      <c r="N19" s="2">
        <v>349</v>
      </c>
      <c r="O19" s="2">
        <v>363</v>
      </c>
      <c r="P19" s="2">
        <v>365</v>
      </c>
      <c r="Q19" s="2">
        <v>369</v>
      </c>
      <c r="R19" s="36">
        <v>366</v>
      </c>
      <c r="S19" s="2">
        <v>368</v>
      </c>
      <c r="T19" s="2">
        <v>373</v>
      </c>
      <c r="U19" s="2">
        <v>380</v>
      </c>
      <c r="V19" s="2">
        <v>385</v>
      </c>
      <c r="W19" s="2">
        <v>390</v>
      </c>
      <c r="X19" s="2">
        <v>402</v>
      </c>
      <c r="Y19" s="36">
        <v>403</v>
      </c>
      <c r="Z19" s="2">
        <v>407</v>
      </c>
      <c r="AA19" s="67">
        <v>408</v>
      </c>
      <c r="AB19" s="67">
        <v>411</v>
      </c>
      <c r="AC19" s="2">
        <v>415</v>
      </c>
      <c r="AD19" s="2">
        <v>417</v>
      </c>
      <c r="AE19" s="2">
        <v>421</v>
      </c>
      <c r="AF19" s="2">
        <v>405</v>
      </c>
    </row>
    <row r="20" spans="1:32" x14ac:dyDescent="0.25">
      <c r="A20" s="6">
        <v>16</v>
      </c>
      <c r="B20" s="13"/>
      <c r="C20" s="2">
        <v>215</v>
      </c>
      <c r="D20" s="2">
        <v>252</v>
      </c>
      <c r="E20" s="2">
        <v>284</v>
      </c>
      <c r="F20" s="2">
        <v>317</v>
      </c>
      <c r="G20" s="2">
        <v>334</v>
      </c>
      <c r="H20" s="2">
        <v>347</v>
      </c>
      <c r="I20" s="2">
        <v>359</v>
      </c>
      <c r="J20" s="2">
        <v>366</v>
      </c>
      <c r="K20" s="36">
        <v>365</v>
      </c>
      <c r="L20" s="2">
        <v>370</v>
      </c>
      <c r="M20" s="10">
        <v>371</v>
      </c>
      <c r="N20" s="2">
        <v>395</v>
      </c>
      <c r="O20" s="2">
        <v>407</v>
      </c>
      <c r="P20" s="2">
        <v>415</v>
      </c>
      <c r="Q20" s="2">
        <v>421</v>
      </c>
      <c r="R20" s="36">
        <v>418</v>
      </c>
      <c r="S20" s="2">
        <v>420</v>
      </c>
      <c r="T20" s="2">
        <v>432</v>
      </c>
      <c r="U20" s="2">
        <v>439</v>
      </c>
      <c r="V20" s="2">
        <v>444</v>
      </c>
      <c r="W20" s="2">
        <v>450</v>
      </c>
      <c r="X20" s="2">
        <v>459</v>
      </c>
      <c r="Y20" s="36">
        <v>464</v>
      </c>
      <c r="Z20" s="2">
        <v>470</v>
      </c>
      <c r="AA20" s="67">
        <v>475</v>
      </c>
      <c r="AB20" s="67">
        <v>482</v>
      </c>
      <c r="AC20" s="2">
        <v>486</v>
      </c>
      <c r="AD20" s="2">
        <v>489</v>
      </c>
      <c r="AE20" s="2">
        <v>490</v>
      </c>
      <c r="AF20" s="2">
        <v>470</v>
      </c>
    </row>
    <row r="21" spans="1:32" x14ac:dyDescent="0.25">
      <c r="A21" s="6">
        <v>17</v>
      </c>
      <c r="B21" s="13"/>
      <c r="C21" s="2">
        <v>197</v>
      </c>
      <c r="D21" s="2">
        <v>237</v>
      </c>
      <c r="E21" s="2">
        <v>267</v>
      </c>
      <c r="F21" s="2">
        <v>295</v>
      </c>
      <c r="G21" s="2">
        <v>308</v>
      </c>
      <c r="H21" s="2">
        <v>317</v>
      </c>
      <c r="I21" s="2">
        <v>323</v>
      </c>
      <c r="J21" s="2">
        <v>331</v>
      </c>
      <c r="K21" s="2">
        <v>335</v>
      </c>
      <c r="L21" s="36">
        <v>333</v>
      </c>
      <c r="M21" s="10">
        <v>339</v>
      </c>
      <c r="N21" s="2">
        <v>366</v>
      </c>
      <c r="O21" s="2">
        <v>364</v>
      </c>
      <c r="P21" s="2">
        <v>377</v>
      </c>
      <c r="Q21" s="2">
        <v>389</v>
      </c>
      <c r="R21" s="36">
        <v>390</v>
      </c>
      <c r="S21" s="2">
        <v>398</v>
      </c>
      <c r="T21" s="2">
        <v>404</v>
      </c>
      <c r="U21" s="2">
        <v>409</v>
      </c>
      <c r="V21" s="2">
        <v>411</v>
      </c>
      <c r="W21" s="2">
        <v>422</v>
      </c>
      <c r="X21" s="2">
        <v>434</v>
      </c>
      <c r="Y21" s="36">
        <v>444</v>
      </c>
      <c r="Z21" s="2">
        <v>455</v>
      </c>
      <c r="AA21" s="67">
        <v>465</v>
      </c>
      <c r="AB21" s="67">
        <v>469</v>
      </c>
      <c r="AC21" s="2">
        <v>471</v>
      </c>
      <c r="AD21" s="2">
        <v>473</v>
      </c>
      <c r="AE21" s="2">
        <v>475</v>
      </c>
      <c r="AF21" s="2">
        <v>459</v>
      </c>
    </row>
    <row r="22" spans="1:32" x14ac:dyDescent="0.25">
      <c r="A22" s="6">
        <v>18</v>
      </c>
      <c r="B22" s="13"/>
      <c r="D22" s="2">
        <v>223</v>
      </c>
      <c r="E22" s="2">
        <v>245</v>
      </c>
      <c r="F22" s="2">
        <v>279</v>
      </c>
      <c r="G22" s="2">
        <v>291</v>
      </c>
      <c r="H22" s="2">
        <v>310</v>
      </c>
      <c r="I22" s="2">
        <v>321</v>
      </c>
      <c r="J22" s="2">
        <v>330</v>
      </c>
      <c r="K22" s="2">
        <v>341</v>
      </c>
      <c r="L22" s="36">
        <v>340</v>
      </c>
      <c r="M22" s="10">
        <v>343</v>
      </c>
      <c r="N22" s="2">
        <v>354</v>
      </c>
      <c r="O22" s="2">
        <v>374</v>
      </c>
      <c r="P22" s="2">
        <v>379</v>
      </c>
      <c r="Q22" s="2">
        <v>384</v>
      </c>
      <c r="R22" s="36">
        <v>378</v>
      </c>
      <c r="S22" s="2">
        <v>381</v>
      </c>
      <c r="T22" s="2">
        <v>393</v>
      </c>
      <c r="U22" s="2">
        <v>402</v>
      </c>
      <c r="V22" s="2">
        <v>410</v>
      </c>
      <c r="W22" s="2">
        <v>414</v>
      </c>
      <c r="X22" s="2">
        <v>419</v>
      </c>
      <c r="Y22" s="36">
        <v>423</v>
      </c>
      <c r="Z22" s="2">
        <v>429</v>
      </c>
      <c r="AA22" s="67">
        <v>432</v>
      </c>
      <c r="AB22" s="67">
        <v>434</v>
      </c>
      <c r="AC22" s="2">
        <v>444</v>
      </c>
      <c r="AD22" s="2">
        <v>446</v>
      </c>
      <c r="AE22" s="2">
        <v>442</v>
      </c>
      <c r="AF22" s="2">
        <v>432</v>
      </c>
    </row>
    <row r="23" spans="1:32" x14ac:dyDescent="0.25">
      <c r="A23" s="6">
        <v>19</v>
      </c>
      <c r="B23" s="13"/>
      <c r="C23" s="2">
        <v>217</v>
      </c>
      <c r="D23" s="2">
        <v>270</v>
      </c>
      <c r="E23" s="2">
        <v>301</v>
      </c>
      <c r="F23" s="2">
        <v>328</v>
      </c>
      <c r="G23" s="2">
        <v>350</v>
      </c>
      <c r="H23" s="2">
        <v>360</v>
      </c>
      <c r="I23" s="2">
        <v>376</v>
      </c>
      <c r="J23" s="2">
        <v>390</v>
      </c>
      <c r="K23" s="2">
        <v>399</v>
      </c>
      <c r="L23" s="36">
        <v>393</v>
      </c>
      <c r="M23" s="10">
        <v>398</v>
      </c>
      <c r="N23" s="2">
        <v>418</v>
      </c>
      <c r="O23" s="2">
        <v>442</v>
      </c>
      <c r="P23" s="2">
        <v>452</v>
      </c>
      <c r="Q23" s="2">
        <v>460</v>
      </c>
      <c r="R23" s="36">
        <v>456</v>
      </c>
      <c r="S23" s="2">
        <v>461</v>
      </c>
      <c r="T23" s="2">
        <v>475</v>
      </c>
      <c r="U23" s="2">
        <v>483</v>
      </c>
      <c r="V23" s="2">
        <v>488</v>
      </c>
      <c r="W23" s="2">
        <v>495</v>
      </c>
      <c r="X23" s="2">
        <v>503</v>
      </c>
      <c r="Y23" s="36">
        <v>509</v>
      </c>
      <c r="Z23" s="2">
        <v>515</v>
      </c>
      <c r="AA23" s="67">
        <v>521</v>
      </c>
      <c r="AB23" s="67">
        <v>529</v>
      </c>
      <c r="AC23" s="2">
        <v>538</v>
      </c>
      <c r="AD23" s="2">
        <v>544</v>
      </c>
      <c r="AE23" s="2">
        <v>538</v>
      </c>
      <c r="AF23" s="2">
        <v>514</v>
      </c>
    </row>
    <row r="24" spans="1:32" x14ac:dyDescent="0.25">
      <c r="A24" s="6">
        <v>20</v>
      </c>
      <c r="B24" s="13"/>
      <c r="C24" s="2">
        <v>217</v>
      </c>
      <c r="D24" s="2">
        <v>263</v>
      </c>
      <c r="E24" s="2">
        <v>288</v>
      </c>
      <c r="F24" s="2">
        <v>321</v>
      </c>
      <c r="G24" s="2">
        <v>338</v>
      </c>
      <c r="H24" s="2">
        <v>356</v>
      </c>
      <c r="I24" s="2">
        <v>365</v>
      </c>
      <c r="J24" s="2">
        <v>372</v>
      </c>
      <c r="K24" s="2">
        <v>380</v>
      </c>
      <c r="L24" s="36">
        <v>382</v>
      </c>
      <c r="M24" s="10">
        <v>386</v>
      </c>
      <c r="N24" s="2">
        <v>414</v>
      </c>
      <c r="O24" s="2">
        <v>439</v>
      </c>
      <c r="P24" s="2">
        <v>435</v>
      </c>
      <c r="Q24" s="2">
        <v>442</v>
      </c>
      <c r="R24" s="36">
        <v>443</v>
      </c>
      <c r="S24" s="2">
        <v>452</v>
      </c>
      <c r="T24" s="2">
        <v>469</v>
      </c>
      <c r="U24" s="2">
        <v>465</v>
      </c>
      <c r="V24" s="2">
        <v>460</v>
      </c>
      <c r="W24" s="2">
        <v>470</v>
      </c>
      <c r="X24" s="2">
        <v>482</v>
      </c>
      <c r="Y24" s="36">
        <v>489</v>
      </c>
      <c r="Z24" s="2">
        <v>496</v>
      </c>
      <c r="AA24" s="67">
        <v>504</v>
      </c>
      <c r="AB24" s="67">
        <v>508</v>
      </c>
      <c r="AC24" s="2">
        <v>513</v>
      </c>
      <c r="AD24" s="2">
        <v>515</v>
      </c>
      <c r="AE24" s="2">
        <v>509</v>
      </c>
      <c r="AF24" s="2">
        <v>498</v>
      </c>
    </row>
    <row r="25" spans="1:32" x14ac:dyDescent="0.25">
      <c r="A25" s="6">
        <v>21</v>
      </c>
      <c r="B25" s="13"/>
      <c r="C25" s="2">
        <v>206</v>
      </c>
      <c r="D25" s="2">
        <v>255</v>
      </c>
      <c r="E25" s="2">
        <v>291</v>
      </c>
      <c r="F25" s="2">
        <v>321</v>
      </c>
      <c r="G25" s="2">
        <v>340</v>
      </c>
      <c r="H25" s="2">
        <v>355</v>
      </c>
      <c r="I25" s="2">
        <v>372</v>
      </c>
      <c r="J25" s="2">
        <v>383</v>
      </c>
      <c r="K25" s="2">
        <v>393</v>
      </c>
      <c r="L25" s="36">
        <v>390</v>
      </c>
      <c r="M25" s="10">
        <v>397</v>
      </c>
      <c r="N25" s="2">
        <v>411</v>
      </c>
      <c r="O25" s="2">
        <v>426</v>
      </c>
      <c r="P25" s="2">
        <v>437</v>
      </c>
      <c r="Q25" s="2">
        <v>445</v>
      </c>
      <c r="R25" s="36">
        <v>443</v>
      </c>
      <c r="S25" s="2">
        <v>449</v>
      </c>
      <c r="T25" s="2">
        <v>463</v>
      </c>
      <c r="U25" s="2">
        <v>470</v>
      </c>
      <c r="V25" s="2">
        <v>473</v>
      </c>
      <c r="W25" s="2">
        <v>479</v>
      </c>
      <c r="X25" s="2">
        <v>487</v>
      </c>
      <c r="Y25" s="36">
        <v>492</v>
      </c>
      <c r="Z25" s="2">
        <v>498</v>
      </c>
      <c r="AA25" s="67">
        <v>502</v>
      </c>
      <c r="AB25" s="67">
        <v>505</v>
      </c>
      <c r="AC25" s="2">
        <v>518</v>
      </c>
      <c r="AD25" s="2">
        <v>523</v>
      </c>
      <c r="AE25" s="2">
        <v>515</v>
      </c>
      <c r="AF25" s="2">
        <v>497</v>
      </c>
    </row>
    <row r="26" spans="1:32" x14ac:dyDescent="0.25">
      <c r="A26" s="6">
        <v>22</v>
      </c>
      <c r="B26" s="13"/>
      <c r="C26" s="2">
        <v>199</v>
      </c>
      <c r="D26" s="2">
        <v>243</v>
      </c>
      <c r="E26" s="2">
        <v>281</v>
      </c>
      <c r="F26" s="2">
        <v>312</v>
      </c>
      <c r="G26" s="2">
        <v>338</v>
      </c>
      <c r="H26" s="2">
        <v>349</v>
      </c>
      <c r="I26" s="2">
        <v>364</v>
      </c>
      <c r="J26" s="2">
        <v>375</v>
      </c>
      <c r="K26" s="2">
        <v>382</v>
      </c>
      <c r="L26" s="36">
        <v>381</v>
      </c>
      <c r="M26" s="10">
        <v>389</v>
      </c>
      <c r="N26" s="2">
        <v>420</v>
      </c>
      <c r="O26" s="2">
        <v>432</v>
      </c>
      <c r="P26" s="2">
        <v>444</v>
      </c>
      <c r="Q26" s="2">
        <v>451</v>
      </c>
      <c r="R26" s="36">
        <v>450</v>
      </c>
      <c r="S26" s="2">
        <v>453</v>
      </c>
      <c r="T26" s="2">
        <v>468</v>
      </c>
      <c r="U26" s="2">
        <v>472</v>
      </c>
      <c r="V26" s="2">
        <v>475</v>
      </c>
      <c r="W26" s="2">
        <v>480</v>
      </c>
      <c r="X26" s="2">
        <v>488</v>
      </c>
      <c r="Y26" s="36">
        <v>492</v>
      </c>
      <c r="Z26" s="2">
        <v>501</v>
      </c>
      <c r="AA26" s="67">
        <v>508</v>
      </c>
      <c r="AB26" s="67">
        <v>512</v>
      </c>
      <c r="AC26" s="2">
        <v>519</v>
      </c>
      <c r="AD26" s="2">
        <v>522</v>
      </c>
      <c r="AE26" s="2">
        <v>520</v>
      </c>
      <c r="AF26" s="2">
        <v>502</v>
      </c>
    </row>
    <row r="27" spans="1:32" x14ac:dyDescent="0.25">
      <c r="A27" s="6">
        <v>23</v>
      </c>
      <c r="B27" s="13"/>
      <c r="C27" s="2">
        <v>184</v>
      </c>
      <c r="D27" s="2">
        <v>251</v>
      </c>
      <c r="E27" s="2">
        <v>293</v>
      </c>
      <c r="F27" s="2">
        <v>328</v>
      </c>
      <c r="G27" s="2">
        <v>342</v>
      </c>
      <c r="H27" s="2">
        <v>361</v>
      </c>
      <c r="I27" s="2">
        <v>381</v>
      </c>
      <c r="J27" s="2">
        <v>396</v>
      </c>
      <c r="K27" s="2">
        <v>401</v>
      </c>
      <c r="L27" s="36">
        <v>403</v>
      </c>
      <c r="M27" s="10">
        <v>404</v>
      </c>
      <c r="N27" s="2">
        <v>434</v>
      </c>
      <c r="O27" s="2">
        <v>455</v>
      </c>
      <c r="P27" s="2">
        <v>461</v>
      </c>
      <c r="Q27" s="2">
        <v>473</v>
      </c>
      <c r="R27" s="36">
        <v>471</v>
      </c>
      <c r="S27" s="2">
        <v>474</v>
      </c>
      <c r="T27" s="2">
        <v>485</v>
      </c>
      <c r="U27" s="2">
        <v>493</v>
      </c>
      <c r="V27" s="2">
        <v>498</v>
      </c>
      <c r="W27" s="2">
        <v>503</v>
      </c>
      <c r="X27" s="2">
        <v>509</v>
      </c>
      <c r="Y27" s="36">
        <v>515</v>
      </c>
      <c r="Z27" s="2">
        <v>524</v>
      </c>
      <c r="AA27" s="67">
        <v>529</v>
      </c>
      <c r="AB27" s="67">
        <v>538</v>
      </c>
      <c r="AC27" s="2">
        <v>443</v>
      </c>
      <c r="AD27" s="2">
        <v>550</v>
      </c>
      <c r="AE27" s="2">
        <v>533</v>
      </c>
      <c r="AF27" s="2">
        <v>515</v>
      </c>
    </row>
    <row r="28" spans="1:32" x14ac:dyDescent="0.25">
      <c r="A28" s="6">
        <v>24</v>
      </c>
      <c r="B28" s="13"/>
      <c r="C28" s="2">
        <v>210</v>
      </c>
      <c r="D28" s="2">
        <v>246</v>
      </c>
      <c r="E28" s="2">
        <v>275</v>
      </c>
      <c r="F28" s="2">
        <v>304</v>
      </c>
      <c r="G28" s="2">
        <v>319</v>
      </c>
      <c r="H28" s="2">
        <v>333</v>
      </c>
      <c r="I28" s="2">
        <v>346</v>
      </c>
      <c r="J28" s="2">
        <v>353</v>
      </c>
      <c r="K28" s="2">
        <v>365</v>
      </c>
      <c r="L28" s="36">
        <v>364</v>
      </c>
      <c r="M28" s="10">
        <v>365</v>
      </c>
      <c r="N28" s="2">
        <v>389</v>
      </c>
      <c r="O28" s="2">
        <v>411</v>
      </c>
      <c r="P28" s="2">
        <v>415</v>
      </c>
      <c r="Q28" s="2">
        <v>419</v>
      </c>
      <c r="R28" s="36">
        <v>417</v>
      </c>
      <c r="S28" s="2">
        <v>418</v>
      </c>
      <c r="T28" s="2">
        <v>420</v>
      </c>
      <c r="U28" s="2">
        <v>429</v>
      </c>
      <c r="V28" s="2">
        <v>436</v>
      </c>
      <c r="W28" s="2">
        <v>437</v>
      </c>
      <c r="X28" s="2">
        <v>439</v>
      </c>
      <c r="Y28" s="36">
        <v>444</v>
      </c>
      <c r="Z28" s="2">
        <v>452</v>
      </c>
      <c r="AA28" s="67">
        <v>455</v>
      </c>
      <c r="AB28" s="67">
        <v>456</v>
      </c>
      <c r="AC28" s="2">
        <v>462</v>
      </c>
      <c r="AD28" s="2">
        <v>451</v>
      </c>
      <c r="AE28" s="2" t="s">
        <v>28</v>
      </c>
      <c r="AF28" s="2" t="s">
        <v>28</v>
      </c>
    </row>
    <row r="29" spans="1:32" x14ac:dyDescent="0.25">
      <c r="A29" s="6">
        <v>25</v>
      </c>
      <c r="B29" s="13"/>
      <c r="C29" s="2">
        <v>223</v>
      </c>
      <c r="D29" s="2">
        <v>256</v>
      </c>
      <c r="E29" s="2">
        <v>288</v>
      </c>
      <c r="F29" s="2">
        <v>315</v>
      </c>
      <c r="G29" s="2">
        <v>328</v>
      </c>
      <c r="H29" s="2">
        <v>343</v>
      </c>
      <c r="I29" s="2">
        <v>363</v>
      </c>
      <c r="J29" s="2">
        <v>374</v>
      </c>
      <c r="K29" s="2">
        <v>379</v>
      </c>
      <c r="L29" s="36">
        <v>380</v>
      </c>
      <c r="M29" s="10">
        <v>381</v>
      </c>
      <c r="N29" s="2">
        <v>403</v>
      </c>
      <c r="O29" s="2">
        <v>421</v>
      </c>
      <c r="P29" s="2">
        <v>428</v>
      </c>
      <c r="Q29" s="2">
        <v>435</v>
      </c>
      <c r="R29" s="36">
        <v>429</v>
      </c>
      <c r="S29" s="2">
        <v>432</v>
      </c>
      <c r="T29" s="2">
        <v>440</v>
      </c>
      <c r="U29" s="2">
        <v>450</v>
      </c>
      <c r="V29" s="2">
        <v>456</v>
      </c>
      <c r="W29" s="2">
        <v>461</v>
      </c>
      <c r="X29" s="2">
        <v>466</v>
      </c>
      <c r="Y29" s="36">
        <v>472</v>
      </c>
      <c r="Z29" s="2">
        <v>479</v>
      </c>
      <c r="AA29" s="67">
        <v>483</v>
      </c>
      <c r="AB29" s="67">
        <v>488</v>
      </c>
      <c r="AC29" s="2">
        <v>492</v>
      </c>
      <c r="AD29" s="2">
        <v>497</v>
      </c>
      <c r="AE29" s="2">
        <v>489</v>
      </c>
      <c r="AF29" s="2">
        <v>482</v>
      </c>
    </row>
    <row r="30" spans="1:32" x14ac:dyDescent="0.25">
      <c r="A30" s="6"/>
    </row>
    <row r="31" spans="1:32" x14ac:dyDescent="0.25">
      <c r="A31" s="6" t="s">
        <v>29</v>
      </c>
      <c r="C31" s="2">
        <f>AVERAGE(C5:C29)</f>
        <v>205.95833333333334</v>
      </c>
      <c r="D31" s="2">
        <f t="shared" ref="D31:AF31" si="0">AVERAGE(D5:D29)</f>
        <v>246.24</v>
      </c>
      <c r="E31" s="2">
        <f t="shared" si="0"/>
        <v>275.48</v>
      </c>
      <c r="F31" s="2">
        <f t="shared" si="0"/>
        <v>300</v>
      </c>
      <c r="G31" s="2">
        <f t="shared" si="0"/>
        <v>319.95999999999998</v>
      </c>
      <c r="H31" s="2">
        <f t="shared" si="0"/>
        <v>332.92</v>
      </c>
      <c r="I31" s="2">
        <f t="shared" si="0"/>
        <v>346.48</v>
      </c>
      <c r="J31" s="2">
        <f t="shared" si="0"/>
        <v>354.88</v>
      </c>
      <c r="K31" s="2">
        <f t="shared" si="0"/>
        <v>358.08</v>
      </c>
      <c r="L31" s="2">
        <f t="shared" si="0"/>
        <v>361.24</v>
      </c>
      <c r="M31" s="2">
        <f t="shared" si="0"/>
        <v>366.08</v>
      </c>
      <c r="N31" s="2">
        <f t="shared" si="0"/>
        <v>393.56</v>
      </c>
      <c r="O31" s="2">
        <f t="shared" si="0"/>
        <v>409.8</v>
      </c>
      <c r="P31" s="2">
        <f t="shared" si="0"/>
        <v>416.96</v>
      </c>
      <c r="Q31" s="2">
        <f t="shared" si="0"/>
        <v>424.16</v>
      </c>
      <c r="R31" s="2">
        <f t="shared" si="0"/>
        <v>421.4</v>
      </c>
      <c r="S31" s="2">
        <f t="shared" si="0"/>
        <v>425.08</v>
      </c>
      <c r="T31" s="2">
        <f t="shared" si="0"/>
        <v>435.04</v>
      </c>
      <c r="U31" s="2">
        <f t="shared" si="0"/>
        <v>441.04</v>
      </c>
      <c r="V31" s="2">
        <f t="shared" si="0"/>
        <v>445.32</v>
      </c>
      <c r="W31" s="2">
        <f t="shared" si="0"/>
        <v>450.4</v>
      </c>
      <c r="X31" s="2">
        <f t="shared" si="0"/>
        <v>456.76</v>
      </c>
      <c r="Y31" s="2">
        <f t="shared" si="0"/>
        <v>461.56</v>
      </c>
      <c r="Z31" s="2">
        <f t="shared" si="0"/>
        <v>466.91304347826087</v>
      </c>
      <c r="AA31" s="2">
        <f t="shared" si="0"/>
        <v>471.04347826086956</v>
      </c>
      <c r="AB31" s="2">
        <f t="shared" si="0"/>
        <v>475.60869565217394</v>
      </c>
      <c r="AC31" s="2">
        <f t="shared" si="0"/>
        <v>476.56521739130437</v>
      </c>
      <c r="AD31" s="2">
        <f t="shared" si="0"/>
        <v>483.6521739130435</v>
      </c>
      <c r="AE31" s="2">
        <f t="shared" si="0"/>
        <v>481.40909090909093</v>
      </c>
      <c r="AF31" s="2">
        <f t="shared" si="0"/>
        <v>472.59090909090907</v>
      </c>
    </row>
    <row r="32" spans="1:32" x14ac:dyDescent="0.25">
      <c r="A32" s="6" t="s">
        <v>30</v>
      </c>
      <c r="B32" s="13" t="s">
        <v>31</v>
      </c>
      <c r="C32" s="2">
        <f>STDEV(C5:C29)</f>
        <v>27.363064865628292</v>
      </c>
      <c r="D32" s="2">
        <f t="shared" ref="D32:AF32" si="1">STDEV(D5:D29)</f>
        <v>23.238402125217934</v>
      </c>
      <c r="E32" s="2">
        <f t="shared" si="1"/>
        <v>22.89490481890385</v>
      </c>
      <c r="F32" s="2">
        <f t="shared" si="1"/>
        <v>23.517723812761588</v>
      </c>
      <c r="G32" s="2">
        <f t="shared" si="1"/>
        <v>24.367806630880832</v>
      </c>
      <c r="H32" s="2">
        <f t="shared" si="1"/>
        <v>24.554225705568481</v>
      </c>
      <c r="I32" s="2">
        <f t="shared" si="1"/>
        <v>26.541037407506639</v>
      </c>
      <c r="J32" s="2">
        <f t="shared" si="1"/>
        <v>27.162044596581211</v>
      </c>
      <c r="K32" s="2">
        <f t="shared" si="1"/>
        <v>28.112749183718524</v>
      </c>
      <c r="L32" s="2">
        <f t="shared" si="1"/>
        <v>27.665080275803771</v>
      </c>
      <c r="M32" s="2">
        <f t="shared" si="1"/>
        <v>28.313600971971052</v>
      </c>
      <c r="N32" s="2">
        <f t="shared" si="1"/>
        <v>27.531920867724917</v>
      </c>
      <c r="O32" s="2">
        <f t="shared" si="1"/>
        <v>30.770657018226526</v>
      </c>
      <c r="P32" s="2">
        <f t="shared" si="1"/>
        <v>30.408989898822135</v>
      </c>
      <c r="Q32" s="2">
        <f t="shared" si="1"/>
        <v>31.039866838202339</v>
      </c>
      <c r="R32" s="2">
        <f t="shared" si="1"/>
        <v>31.187604375242852</v>
      </c>
      <c r="S32" s="2">
        <f t="shared" si="1"/>
        <v>31.56332259654128</v>
      </c>
      <c r="T32" s="2">
        <f t="shared" si="1"/>
        <v>33.951534084142153</v>
      </c>
      <c r="U32" s="2">
        <f t="shared" si="1"/>
        <v>36.787090126836617</v>
      </c>
      <c r="V32" s="2">
        <f t="shared" si="1"/>
        <v>33.507113672572075</v>
      </c>
      <c r="W32" s="2">
        <f t="shared" si="1"/>
        <v>33.572061797472813</v>
      </c>
      <c r="X32" s="2">
        <f t="shared" si="1"/>
        <v>33.841887260218414</v>
      </c>
      <c r="Y32" s="2">
        <f t="shared" si="1"/>
        <v>34.56043016707595</v>
      </c>
      <c r="Z32" s="2">
        <f t="shared" si="1"/>
        <v>35.932908496856726</v>
      </c>
      <c r="AA32" s="2">
        <f t="shared" si="1"/>
        <v>37.196625287871534</v>
      </c>
      <c r="AB32" s="2">
        <f t="shared" si="1"/>
        <v>38.1071922708404</v>
      </c>
      <c r="AC32" s="2">
        <f t="shared" si="1"/>
        <v>37.206824993365885</v>
      </c>
      <c r="AD32" s="2">
        <f t="shared" si="1"/>
        <v>40.573848155557016</v>
      </c>
      <c r="AE32" s="2">
        <f t="shared" si="1"/>
        <v>38.3240060175008</v>
      </c>
      <c r="AF32" s="2">
        <f t="shared" si="1"/>
        <v>35.389881646365012</v>
      </c>
    </row>
    <row r="33" spans="1:33" x14ac:dyDescent="0.25">
      <c r="A33" s="2" t="s">
        <v>109</v>
      </c>
      <c r="C33" s="2">
        <f>C31*0.36/1000</f>
        <v>7.4145000000000003E-2</v>
      </c>
      <c r="D33" s="2">
        <f t="shared" ref="D33:AF33" si="2">D31*0.36/1000</f>
        <v>8.86464E-2</v>
      </c>
      <c r="E33" s="2">
        <f t="shared" si="2"/>
        <v>9.9172800000000005E-2</v>
      </c>
      <c r="F33" s="2">
        <f t="shared" si="2"/>
        <v>0.108</v>
      </c>
      <c r="G33" s="2">
        <f t="shared" si="2"/>
        <v>0.1151856</v>
      </c>
      <c r="H33" s="2">
        <f t="shared" si="2"/>
        <v>0.1198512</v>
      </c>
      <c r="I33" s="2">
        <f t="shared" si="2"/>
        <v>0.12473279999999999</v>
      </c>
      <c r="J33" s="2">
        <f t="shared" si="2"/>
        <v>0.1277568</v>
      </c>
      <c r="K33" s="2">
        <f t="shared" si="2"/>
        <v>0.12890879999999999</v>
      </c>
      <c r="L33" s="2">
        <f t="shared" si="2"/>
        <v>0.13004640000000001</v>
      </c>
      <c r="M33" s="2">
        <f t="shared" si="2"/>
        <v>0.13178879999999998</v>
      </c>
      <c r="N33" s="2">
        <f t="shared" si="2"/>
        <v>0.14168159999999999</v>
      </c>
      <c r="O33" s="2">
        <f t="shared" si="2"/>
        <v>0.14752799999999999</v>
      </c>
      <c r="P33" s="2">
        <f t="shared" si="2"/>
        <v>0.15010559999999998</v>
      </c>
      <c r="Q33" s="2">
        <f t="shared" si="2"/>
        <v>0.15269759999999999</v>
      </c>
      <c r="R33" s="2">
        <f t="shared" si="2"/>
        <v>0.15170399999999998</v>
      </c>
      <c r="S33" s="2">
        <f t="shared" si="2"/>
        <v>0.15302879999999999</v>
      </c>
      <c r="T33" s="2">
        <f t="shared" si="2"/>
        <v>0.15661439999999999</v>
      </c>
      <c r="U33" s="2">
        <f t="shared" si="2"/>
        <v>0.15877440000000001</v>
      </c>
      <c r="V33" s="2">
        <f t="shared" si="2"/>
        <v>0.16031519999999999</v>
      </c>
      <c r="W33" s="2">
        <f t="shared" si="2"/>
        <v>0.16214399999999998</v>
      </c>
      <c r="X33" s="2">
        <f t="shared" si="2"/>
        <v>0.16443359999999999</v>
      </c>
      <c r="Y33" s="2">
        <f t="shared" si="2"/>
        <v>0.16616159999999999</v>
      </c>
      <c r="Z33" s="2">
        <f t="shared" si="2"/>
        <v>0.16808869565217391</v>
      </c>
      <c r="AA33" s="2">
        <f t="shared" si="2"/>
        <v>0.16957565217391302</v>
      </c>
      <c r="AB33" s="2">
        <f t="shared" si="2"/>
        <v>0.17121913043478262</v>
      </c>
      <c r="AC33" s="2">
        <f t="shared" si="2"/>
        <v>0.17156347826086957</v>
      </c>
      <c r="AD33" s="2">
        <f t="shared" si="2"/>
        <v>0.17411478260869567</v>
      </c>
      <c r="AE33" s="2">
        <f t="shared" si="2"/>
        <v>0.17330727272727273</v>
      </c>
      <c r="AF33" s="2">
        <f t="shared" si="2"/>
        <v>0.17013272727272727</v>
      </c>
    </row>
    <row r="34" spans="1:33" x14ac:dyDescent="0.25">
      <c r="A34" s="2" t="s">
        <v>110</v>
      </c>
      <c r="C34" s="2">
        <f>C31*2.3/1000</f>
        <v>0.47370416666666665</v>
      </c>
      <c r="D34" s="2">
        <f t="shared" ref="D34:AF34" si="3">D31*2.3/1000</f>
        <v>0.56635199999999997</v>
      </c>
      <c r="E34" s="2">
        <f t="shared" si="3"/>
        <v>0.63360400000000006</v>
      </c>
      <c r="F34" s="2">
        <f t="shared" si="3"/>
        <v>0.69</v>
      </c>
      <c r="G34" s="2">
        <f t="shared" si="3"/>
        <v>0.7359079999999999</v>
      </c>
      <c r="H34" s="2">
        <f t="shared" si="3"/>
        <v>0.76571600000000006</v>
      </c>
      <c r="I34" s="2">
        <f t="shared" si="3"/>
        <v>0.79690399999999995</v>
      </c>
      <c r="J34" s="2">
        <f t="shared" si="3"/>
        <v>0.81622399999999995</v>
      </c>
      <c r="K34" s="2">
        <f t="shared" si="3"/>
        <v>0.82358399999999998</v>
      </c>
      <c r="L34" s="2">
        <f t="shared" si="3"/>
        <v>0.83085199999999992</v>
      </c>
      <c r="M34" s="2">
        <f t="shared" si="3"/>
        <v>0.84198399999999995</v>
      </c>
      <c r="N34" s="2">
        <f t="shared" si="3"/>
        <v>0.90518799999999999</v>
      </c>
      <c r="O34" s="2">
        <f t="shared" si="3"/>
        <v>0.94253999999999993</v>
      </c>
      <c r="P34" s="2">
        <f t="shared" si="3"/>
        <v>0.95900799999999997</v>
      </c>
      <c r="Q34" s="2">
        <f t="shared" si="3"/>
        <v>0.97556799999999999</v>
      </c>
      <c r="R34" s="2">
        <f t="shared" si="3"/>
        <v>0.96921999999999986</v>
      </c>
      <c r="S34" s="2">
        <f t="shared" si="3"/>
        <v>0.97768399999999989</v>
      </c>
      <c r="T34" s="2">
        <f t="shared" si="3"/>
        <v>1.0005919999999999</v>
      </c>
      <c r="U34" s="2">
        <f t="shared" si="3"/>
        <v>1.014392</v>
      </c>
      <c r="V34" s="2">
        <f t="shared" si="3"/>
        <v>1.0242359999999999</v>
      </c>
      <c r="W34" s="2">
        <f t="shared" si="3"/>
        <v>1.03592</v>
      </c>
      <c r="X34" s="2">
        <f t="shared" si="3"/>
        <v>1.050548</v>
      </c>
      <c r="Y34" s="2">
        <f t="shared" si="3"/>
        <v>1.061588</v>
      </c>
      <c r="Z34" s="2">
        <f t="shared" si="3"/>
        <v>1.0738999999999999</v>
      </c>
      <c r="AA34" s="2">
        <f t="shared" si="3"/>
        <v>1.0833999999999999</v>
      </c>
      <c r="AB34" s="2">
        <f t="shared" si="3"/>
        <v>1.0938999999999999</v>
      </c>
      <c r="AC34" s="2">
        <f t="shared" si="3"/>
        <v>1.0960999999999999</v>
      </c>
      <c r="AD34" s="2">
        <f t="shared" si="3"/>
        <v>1.1123999999999998</v>
      </c>
      <c r="AE34" s="2">
        <f t="shared" si="3"/>
        <v>1.107240909090909</v>
      </c>
      <c r="AF34" s="2">
        <f t="shared" si="3"/>
        <v>1.0869590909090907</v>
      </c>
    </row>
    <row r="36" spans="1:33" s="1" customFormat="1" ht="21" x14ac:dyDescent="0.35">
      <c r="A36" s="1" t="s">
        <v>32</v>
      </c>
    </row>
    <row r="37" spans="1:33" x14ac:dyDescent="0.25">
      <c r="A37" s="6" t="s">
        <v>127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6" t="s">
        <v>128</v>
      </c>
      <c r="K37" s="6" t="s">
        <v>129</v>
      </c>
      <c r="L37" s="6" t="s">
        <v>130</v>
      </c>
      <c r="M37" s="4" t="s">
        <v>10</v>
      </c>
      <c r="N37" s="5" t="s">
        <v>11</v>
      </c>
      <c r="O37" s="3" t="s">
        <v>12</v>
      </c>
      <c r="P37" s="3" t="s">
        <v>13</v>
      </c>
      <c r="Q37" s="3" t="s">
        <v>14</v>
      </c>
      <c r="R37" s="3" t="s">
        <v>131</v>
      </c>
      <c r="S37" s="3" t="s">
        <v>15</v>
      </c>
      <c r="T37" s="3" t="s">
        <v>16</v>
      </c>
      <c r="U37" s="3" t="s">
        <v>17</v>
      </c>
      <c r="V37" s="3" t="s">
        <v>18</v>
      </c>
      <c r="W37" s="3" t="s">
        <v>19</v>
      </c>
      <c r="X37" s="3" t="s">
        <v>20</v>
      </c>
      <c r="Y37" s="14" t="s">
        <v>132</v>
      </c>
      <c r="Z37" s="3" t="s">
        <v>21</v>
      </c>
      <c r="AA37" s="3" t="s">
        <v>22</v>
      </c>
      <c r="AB37" s="3" t="s">
        <v>23</v>
      </c>
      <c r="AC37" s="3" t="s">
        <v>24</v>
      </c>
      <c r="AD37" s="3" t="s">
        <v>25</v>
      </c>
      <c r="AE37" s="3" t="s">
        <v>133</v>
      </c>
      <c r="AF37" s="3" t="s">
        <v>26</v>
      </c>
      <c r="AG37" s="6"/>
    </row>
    <row r="38" spans="1:33" x14ac:dyDescent="0.25">
      <c r="A38" s="6" t="s">
        <v>27</v>
      </c>
      <c r="B38" s="9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  <c r="L38" s="6">
        <v>11</v>
      </c>
      <c r="M38" s="7">
        <v>12</v>
      </c>
      <c r="N38" s="8">
        <v>14</v>
      </c>
      <c r="O38" s="9">
        <v>16</v>
      </c>
      <c r="P38" s="9">
        <v>18</v>
      </c>
      <c r="Q38" s="9">
        <v>19</v>
      </c>
      <c r="R38" s="9">
        <v>21</v>
      </c>
      <c r="S38" s="9">
        <v>22</v>
      </c>
      <c r="T38" s="9">
        <v>24</v>
      </c>
      <c r="U38" s="9">
        <v>26</v>
      </c>
      <c r="V38" s="9">
        <v>28</v>
      </c>
      <c r="W38" s="9">
        <v>30</v>
      </c>
      <c r="X38" s="6">
        <v>32</v>
      </c>
      <c r="Y38" s="15">
        <v>34</v>
      </c>
      <c r="Z38" s="6">
        <v>36</v>
      </c>
      <c r="AA38" s="6">
        <v>38</v>
      </c>
      <c r="AB38" s="6">
        <v>40</v>
      </c>
      <c r="AC38" s="6">
        <v>42</v>
      </c>
      <c r="AD38" s="6">
        <v>44</v>
      </c>
      <c r="AE38" s="6">
        <v>46</v>
      </c>
      <c r="AF38" s="6">
        <v>48</v>
      </c>
      <c r="AG38" s="6"/>
    </row>
    <row r="39" spans="1:33" x14ac:dyDescent="0.25">
      <c r="A39" s="6">
        <v>1</v>
      </c>
      <c r="B39" s="19">
        <v>164</v>
      </c>
      <c r="C39" s="16">
        <v>175</v>
      </c>
      <c r="D39" s="16">
        <v>187</v>
      </c>
      <c r="E39" s="16">
        <v>202</v>
      </c>
      <c r="F39" s="16">
        <v>209</v>
      </c>
      <c r="G39" s="16">
        <v>211</v>
      </c>
      <c r="H39" s="16">
        <v>224</v>
      </c>
      <c r="I39" s="16">
        <v>237</v>
      </c>
      <c r="J39" s="68">
        <v>236</v>
      </c>
      <c r="K39" s="68">
        <v>232</v>
      </c>
      <c r="L39" s="16">
        <v>241</v>
      </c>
      <c r="M39" s="17">
        <v>246</v>
      </c>
      <c r="N39" s="18">
        <v>246</v>
      </c>
      <c r="O39" s="19">
        <v>247</v>
      </c>
      <c r="P39" s="19">
        <v>248</v>
      </c>
      <c r="Q39" s="19">
        <v>247</v>
      </c>
      <c r="R39" s="19">
        <v>250</v>
      </c>
      <c r="S39" s="19">
        <v>252</v>
      </c>
      <c r="T39" s="19">
        <v>252</v>
      </c>
      <c r="U39" s="19">
        <v>258</v>
      </c>
      <c r="V39" s="19">
        <v>261</v>
      </c>
      <c r="W39" s="19">
        <v>276</v>
      </c>
      <c r="X39" s="16">
        <v>291</v>
      </c>
      <c r="Y39" s="20">
        <v>333</v>
      </c>
      <c r="Z39" s="16">
        <v>351</v>
      </c>
      <c r="AA39" s="16">
        <v>368</v>
      </c>
      <c r="AB39" s="16">
        <v>380</v>
      </c>
      <c r="AC39" s="16">
        <v>395</v>
      </c>
      <c r="AD39" s="16">
        <v>404</v>
      </c>
      <c r="AE39" s="68">
        <v>402</v>
      </c>
      <c r="AF39" s="16">
        <v>408</v>
      </c>
      <c r="AG39" s="16"/>
    </row>
    <row r="40" spans="1:33" x14ac:dyDescent="0.25">
      <c r="A40" s="6">
        <v>2</v>
      </c>
      <c r="B40" s="2">
        <v>161</v>
      </c>
      <c r="C40" s="2">
        <v>166</v>
      </c>
      <c r="D40" s="2">
        <v>175</v>
      </c>
      <c r="E40" s="2">
        <v>198</v>
      </c>
      <c r="F40" s="2">
        <v>201</v>
      </c>
      <c r="G40" s="2">
        <v>203</v>
      </c>
      <c r="H40" s="2">
        <v>211</v>
      </c>
      <c r="I40" s="2">
        <v>223</v>
      </c>
      <c r="J40" s="36">
        <v>223</v>
      </c>
      <c r="K40" s="36">
        <v>222</v>
      </c>
      <c r="L40" s="2">
        <v>226</v>
      </c>
      <c r="M40" s="10">
        <v>231</v>
      </c>
      <c r="N40" s="2">
        <v>242</v>
      </c>
      <c r="O40" s="2">
        <v>246</v>
      </c>
      <c r="P40" s="2">
        <v>248</v>
      </c>
      <c r="Q40" s="2">
        <v>250</v>
      </c>
      <c r="R40" s="2">
        <v>247</v>
      </c>
      <c r="S40" s="2">
        <v>248</v>
      </c>
      <c r="T40" s="2">
        <v>248</v>
      </c>
      <c r="U40" s="2">
        <v>266</v>
      </c>
      <c r="V40" s="2">
        <v>280</v>
      </c>
      <c r="W40" s="2">
        <v>295</v>
      </c>
      <c r="X40" s="2">
        <v>311</v>
      </c>
      <c r="Y40" s="21">
        <v>329</v>
      </c>
      <c r="Z40" s="2">
        <v>352</v>
      </c>
      <c r="AA40" s="2">
        <v>363</v>
      </c>
      <c r="AB40" s="16">
        <v>375</v>
      </c>
      <c r="AC40" s="16">
        <v>391</v>
      </c>
      <c r="AD40" s="2">
        <v>399</v>
      </c>
      <c r="AE40" s="36">
        <v>401</v>
      </c>
      <c r="AF40" s="2">
        <v>408</v>
      </c>
    </row>
    <row r="41" spans="1:33" x14ac:dyDescent="0.25">
      <c r="A41" s="6">
        <v>3</v>
      </c>
      <c r="B41" s="2">
        <v>131</v>
      </c>
      <c r="C41" s="2">
        <v>137</v>
      </c>
      <c r="D41" s="2">
        <v>145</v>
      </c>
      <c r="E41" s="2">
        <v>154</v>
      </c>
      <c r="F41" s="2">
        <v>164</v>
      </c>
      <c r="G41" s="2">
        <v>170</v>
      </c>
      <c r="H41" s="2">
        <v>177</v>
      </c>
      <c r="I41" s="2">
        <v>190</v>
      </c>
      <c r="J41" s="36">
        <v>194</v>
      </c>
      <c r="K41" s="36">
        <v>194</v>
      </c>
      <c r="L41" s="2">
        <v>198</v>
      </c>
      <c r="M41" s="10">
        <v>203</v>
      </c>
      <c r="N41" s="2">
        <v>208</v>
      </c>
      <c r="O41" s="2">
        <v>223</v>
      </c>
      <c r="P41" s="2">
        <v>226</v>
      </c>
      <c r="Q41" s="2">
        <v>230</v>
      </c>
      <c r="R41" s="2">
        <v>228</v>
      </c>
      <c r="S41" s="2">
        <v>231</v>
      </c>
      <c r="T41" s="2">
        <v>233</v>
      </c>
      <c r="U41" s="2">
        <v>249</v>
      </c>
      <c r="V41" s="2">
        <v>261</v>
      </c>
      <c r="W41" s="2">
        <v>283</v>
      </c>
      <c r="X41" s="2">
        <v>294</v>
      </c>
      <c r="Y41" s="21">
        <v>316</v>
      </c>
      <c r="Z41" s="2">
        <v>339</v>
      </c>
      <c r="AA41" s="2">
        <v>356</v>
      </c>
      <c r="AB41" s="16">
        <v>366</v>
      </c>
      <c r="AC41" s="16">
        <v>378</v>
      </c>
      <c r="AD41" s="2">
        <v>386</v>
      </c>
      <c r="AE41" s="36">
        <v>388</v>
      </c>
      <c r="AF41" s="2">
        <v>402</v>
      </c>
    </row>
    <row r="42" spans="1:33" x14ac:dyDescent="0.25">
      <c r="A42" s="6">
        <v>4</v>
      </c>
      <c r="B42" s="2">
        <v>187</v>
      </c>
      <c r="C42" s="2">
        <v>196</v>
      </c>
      <c r="D42" s="2">
        <v>210</v>
      </c>
      <c r="E42" s="2">
        <v>229</v>
      </c>
      <c r="F42" s="2">
        <v>232</v>
      </c>
      <c r="G42" s="2">
        <v>247</v>
      </c>
      <c r="H42" s="2">
        <v>258</v>
      </c>
      <c r="I42" s="2">
        <v>261</v>
      </c>
      <c r="J42" s="36">
        <v>266</v>
      </c>
      <c r="K42" s="36">
        <v>264</v>
      </c>
      <c r="L42" s="2">
        <v>274</v>
      </c>
      <c r="M42" s="10">
        <v>281</v>
      </c>
      <c r="N42" s="2">
        <v>290</v>
      </c>
      <c r="O42" s="2">
        <v>300</v>
      </c>
      <c r="P42" s="2">
        <v>309</v>
      </c>
      <c r="Q42" s="2">
        <v>315</v>
      </c>
      <c r="R42" s="2">
        <v>309</v>
      </c>
      <c r="S42" s="2">
        <v>320</v>
      </c>
      <c r="T42" s="2">
        <v>312</v>
      </c>
      <c r="U42" s="2">
        <v>319</v>
      </c>
      <c r="V42" s="2">
        <v>330</v>
      </c>
      <c r="W42" s="2">
        <v>343</v>
      </c>
      <c r="X42" s="2">
        <v>355</v>
      </c>
      <c r="Y42" s="21">
        <v>375</v>
      </c>
      <c r="Z42" s="2">
        <v>400</v>
      </c>
      <c r="AA42" s="2">
        <v>424</v>
      </c>
      <c r="AB42" s="16">
        <v>434</v>
      </c>
      <c r="AC42" s="16">
        <v>445</v>
      </c>
      <c r="AD42" s="2">
        <v>452</v>
      </c>
      <c r="AE42" s="36">
        <v>449</v>
      </c>
      <c r="AF42" s="2">
        <v>459</v>
      </c>
    </row>
    <row r="43" spans="1:33" x14ac:dyDescent="0.25">
      <c r="A43" s="6">
        <v>5</v>
      </c>
      <c r="B43" s="2">
        <v>185</v>
      </c>
      <c r="C43" s="2">
        <v>191</v>
      </c>
      <c r="D43" s="2">
        <v>202</v>
      </c>
      <c r="E43" s="2">
        <v>211</v>
      </c>
      <c r="F43" s="2">
        <v>214</v>
      </c>
      <c r="G43" s="2">
        <v>214</v>
      </c>
      <c r="H43" s="2">
        <v>220</v>
      </c>
      <c r="I43" s="2">
        <v>235</v>
      </c>
      <c r="J43" s="36">
        <v>235</v>
      </c>
      <c r="K43" s="36">
        <v>234</v>
      </c>
      <c r="L43" s="2">
        <v>235</v>
      </c>
      <c r="M43" s="10">
        <v>237</v>
      </c>
      <c r="N43" s="2">
        <v>242</v>
      </c>
      <c r="O43" s="2">
        <v>263</v>
      </c>
      <c r="P43" s="2">
        <v>262</v>
      </c>
      <c r="Q43" s="2">
        <v>265</v>
      </c>
      <c r="R43" s="2">
        <v>260</v>
      </c>
      <c r="S43" s="2">
        <v>261</v>
      </c>
      <c r="T43" s="2">
        <v>263</v>
      </c>
      <c r="U43" s="2">
        <v>270</v>
      </c>
      <c r="V43" s="2">
        <v>274</v>
      </c>
      <c r="W43" s="2">
        <v>289</v>
      </c>
      <c r="X43" s="2">
        <v>309</v>
      </c>
      <c r="Y43" s="21">
        <v>356</v>
      </c>
      <c r="Z43" s="2">
        <v>401</v>
      </c>
      <c r="AA43" s="2">
        <v>420</v>
      </c>
      <c r="AB43" s="16">
        <v>438</v>
      </c>
      <c r="AC43" s="16">
        <v>456</v>
      </c>
      <c r="AD43" s="2">
        <v>470</v>
      </c>
      <c r="AE43" s="36">
        <v>470</v>
      </c>
      <c r="AF43" s="2">
        <v>472</v>
      </c>
    </row>
    <row r="44" spans="1:33" x14ac:dyDescent="0.25">
      <c r="A44" s="6">
        <v>6</v>
      </c>
      <c r="B44" s="2">
        <v>167</v>
      </c>
      <c r="C44" s="2">
        <v>173</v>
      </c>
      <c r="D44" s="2">
        <v>177</v>
      </c>
      <c r="E44" s="2">
        <v>201</v>
      </c>
      <c r="F44" s="2">
        <v>201</v>
      </c>
      <c r="G44" s="2">
        <v>203</v>
      </c>
      <c r="H44" s="2">
        <v>203</v>
      </c>
      <c r="I44" s="2">
        <v>212</v>
      </c>
      <c r="J44" s="36">
        <v>214</v>
      </c>
      <c r="K44" s="36">
        <v>215</v>
      </c>
      <c r="L44" s="2">
        <v>217</v>
      </c>
      <c r="M44" s="10">
        <v>218</v>
      </c>
      <c r="N44" s="2">
        <v>225</v>
      </c>
      <c r="O44" s="2">
        <v>228</v>
      </c>
      <c r="P44" s="2">
        <v>233</v>
      </c>
      <c r="Q44" s="2">
        <v>236</v>
      </c>
      <c r="R44" s="2">
        <v>232</v>
      </c>
      <c r="S44" s="2">
        <v>234</v>
      </c>
      <c r="T44" s="2">
        <v>237</v>
      </c>
      <c r="U44" s="2">
        <v>239</v>
      </c>
      <c r="V44" s="2">
        <v>241</v>
      </c>
      <c r="W44" s="2">
        <v>263</v>
      </c>
      <c r="X44" s="2">
        <v>288</v>
      </c>
      <c r="Y44" s="21">
        <v>319</v>
      </c>
      <c r="Z44" s="2">
        <v>360</v>
      </c>
      <c r="AA44" s="2">
        <v>382</v>
      </c>
      <c r="AB44" s="16">
        <v>402</v>
      </c>
      <c r="AC44" s="16">
        <v>420</v>
      </c>
      <c r="AD44" s="2">
        <v>435</v>
      </c>
      <c r="AE44" s="36">
        <v>435</v>
      </c>
      <c r="AF44" s="2">
        <v>442</v>
      </c>
    </row>
    <row r="45" spans="1:33" x14ac:dyDescent="0.25">
      <c r="A45" s="6">
        <v>7</v>
      </c>
      <c r="B45" s="2">
        <v>189</v>
      </c>
      <c r="C45" s="2">
        <v>205</v>
      </c>
      <c r="D45" s="2">
        <v>226</v>
      </c>
      <c r="E45" s="2">
        <v>242</v>
      </c>
      <c r="F45" s="2">
        <v>242</v>
      </c>
      <c r="G45" s="2">
        <v>242</v>
      </c>
      <c r="H45" s="2">
        <v>258</v>
      </c>
      <c r="I45" s="2">
        <v>266</v>
      </c>
      <c r="J45" s="36">
        <v>268</v>
      </c>
      <c r="K45" s="36">
        <v>266</v>
      </c>
      <c r="L45" s="2">
        <v>277</v>
      </c>
      <c r="M45" s="10">
        <v>283</v>
      </c>
      <c r="N45" s="2">
        <v>287</v>
      </c>
      <c r="O45" s="2">
        <v>292</v>
      </c>
      <c r="P45" s="2">
        <v>301</v>
      </c>
      <c r="Q45" s="2">
        <v>303</v>
      </c>
      <c r="R45" s="2">
        <v>297</v>
      </c>
      <c r="S45" s="2">
        <v>300</v>
      </c>
      <c r="T45" s="2">
        <v>305</v>
      </c>
      <c r="U45" s="2">
        <v>315</v>
      </c>
      <c r="V45" s="2">
        <v>321</v>
      </c>
      <c r="W45" s="2">
        <v>326</v>
      </c>
      <c r="X45" s="2">
        <v>339</v>
      </c>
      <c r="Y45" s="21">
        <v>351</v>
      </c>
      <c r="Z45" s="2">
        <v>394</v>
      </c>
      <c r="AA45" s="2">
        <v>413</v>
      </c>
      <c r="AB45" s="16">
        <v>423</v>
      </c>
      <c r="AC45" s="16">
        <v>435</v>
      </c>
      <c r="AD45" s="2">
        <v>443</v>
      </c>
      <c r="AE45" s="36">
        <v>445</v>
      </c>
      <c r="AF45" s="2">
        <v>451</v>
      </c>
    </row>
    <row r="46" spans="1:33" x14ac:dyDescent="0.25">
      <c r="A46" s="6">
        <v>8</v>
      </c>
      <c r="B46" s="2">
        <v>201</v>
      </c>
      <c r="C46" s="2">
        <v>209</v>
      </c>
      <c r="D46" s="2">
        <v>221</v>
      </c>
      <c r="E46" s="2">
        <v>241</v>
      </c>
      <c r="F46" s="2">
        <v>245</v>
      </c>
      <c r="G46" s="2">
        <v>253</v>
      </c>
      <c r="H46" s="2">
        <v>262</v>
      </c>
      <c r="I46" s="2">
        <v>271</v>
      </c>
      <c r="J46" s="36">
        <v>270</v>
      </c>
      <c r="K46" s="36">
        <v>269</v>
      </c>
      <c r="L46" s="2">
        <v>270</v>
      </c>
      <c r="M46" s="10">
        <v>271</v>
      </c>
      <c r="N46" s="2">
        <v>290</v>
      </c>
      <c r="O46" s="2">
        <v>291</v>
      </c>
      <c r="P46" s="2">
        <v>302</v>
      </c>
      <c r="Q46" s="2">
        <v>306</v>
      </c>
      <c r="R46" s="2">
        <v>301</v>
      </c>
      <c r="S46" s="2">
        <v>306</v>
      </c>
      <c r="T46" s="2">
        <v>308</v>
      </c>
      <c r="U46" s="2">
        <v>328</v>
      </c>
      <c r="V46" s="2">
        <v>345</v>
      </c>
      <c r="W46" s="2">
        <v>352</v>
      </c>
      <c r="X46" s="2">
        <v>366</v>
      </c>
      <c r="Y46" s="21">
        <v>379</v>
      </c>
      <c r="Z46" s="2">
        <v>410</v>
      </c>
      <c r="AA46" s="2">
        <v>430</v>
      </c>
      <c r="AB46" s="16">
        <v>447</v>
      </c>
      <c r="AC46" s="16">
        <v>463</v>
      </c>
      <c r="AD46" s="2">
        <v>478</v>
      </c>
      <c r="AE46" s="36">
        <v>476</v>
      </c>
      <c r="AF46" s="2">
        <v>477</v>
      </c>
    </row>
    <row r="47" spans="1:33" x14ac:dyDescent="0.25">
      <c r="A47" s="6">
        <v>9</v>
      </c>
      <c r="B47" s="2">
        <v>191</v>
      </c>
      <c r="C47" s="2">
        <v>201</v>
      </c>
      <c r="D47" s="2">
        <v>223</v>
      </c>
      <c r="E47" s="2">
        <v>238</v>
      </c>
      <c r="F47" s="2">
        <v>241</v>
      </c>
      <c r="G47" s="2">
        <v>259</v>
      </c>
      <c r="H47" s="2">
        <v>258</v>
      </c>
      <c r="I47" s="2">
        <v>259</v>
      </c>
      <c r="J47" s="67">
        <v>276</v>
      </c>
      <c r="K47" s="36">
        <v>279</v>
      </c>
      <c r="L47" s="2">
        <v>291</v>
      </c>
      <c r="M47" s="10">
        <v>296</v>
      </c>
      <c r="N47" s="2">
        <v>306</v>
      </c>
      <c r="O47" s="2">
        <v>303</v>
      </c>
      <c r="P47" s="2">
        <v>307</v>
      </c>
      <c r="Q47" s="2">
        <v>315</v>
      </c>
      <c r="R47" s="2">
        <v>314</v>
      </c>
      <c r="S47" s="2">
        <v>321</v>
      </c>
      <c r="T47" s="2">
        <v>328</v>
      </c>
      <c r="U47" s="2">
        <v>341</v>
      </c>
      <c r="V47" s="2">
        <v>352</v>
      </c>
      <c r="W47" s="2">
        <v>357</v>
      </c>
      <c r="X47" s="2">
        <v>364</v>
      </c>
      <c r="Y47" s="21">
        <v>381</v>
      </c>
      <c r="Z47" s="2">
        <v>423</v>
      </c>
      <c r="AA47" s="2">
        <v>445</v>
      </c>
      <c r="AB47" s="16">
        <v>456</v>
      </c>
      <c r="AC47" s="16">
        <v>468</v>
      </c>
      <c r="AD47" s="2">
        <v>473</v>
      </c>
      <c r="AE47" s="36">
        <v>471</v>
      </c>
      <c r="AF47" s="2">
        <v>480</v>
      </c>
    </row>
    <row r="48" spans="1:33" x14ac:dyDescent="0.25">
      <c r="A48" s="6">
        <v>10</v>
      </c>
      <c r="B48" s="2">
        <v>180</v>
      </c>
      <c r="C48" s="2">
        <v>184</v>
      </c>
      <c r="D48" s="2">
        <v>193</v>
      </c>
      <c r="E48" s="2">
        <v>208</v>
      </c>
      <c r="F48" s="2">
        <v>210</v>
      </c>
      <c r="G48" s="2">
        <v>211</v>
      </c>
      <c r="H48" s="2">
        <v>215</v>
      </c>
      <c r="I48" s="2">
        <v>221</v>
      </c>
      <c r="J48" s="2">
        <v>231</v>
      </c>
      <c r="K48" s="36">
        <v>230</v>
      </c>
      <c r="L48" s="2">
        <v>235</v>
      </c>
      <c r="M48" s="10">
        <v>238</v>
      </c>
      <c r="N48" s="2">
        <v>244</v>
      </c>
      <c r="O48" s="2">
        <v>251</v>
      </c>
      <c r="P48" s="2">
        <v>255</v>
      </c>
      <c r="Q48" s="2">
        <v>256</v>
      </c>
      <c r="R48" s="2">
        <v>249</v>
      </c>
      <c r="S48" s="2">
        <v>253</v>
      </c>
      <c r="T48" s="2">
        <v>255</v>
      </c>
      <c r="U48" s="2">
        <v>267</v>
      </c>
      <c r="V48" s="2">
        <v>274</v>
      </c>
      <c r="W48" s="2">
        <v>291</v>
      </c>
      <c r="X48" s="2">
        <v>309</v>
      </c>
      <c r="Y48" s="21">
        <v>341</v>
      </c>
      <c r="Z48" s="2">
        <v>363</v>
      </c>
      <c r="AA48" s="2">
        <v>383</v>
      </c>
      <c r="AB48" s="16">
        <v>399</v>
      </c>
      <c r="AC48" s="16">
        <v>414</v>
      </c>
      <c r="AD48" s="2">
        <v>422</v>
      </c>
      <c r="AE48" s="36">
        <v>424</v>
      </c>
      <c r="AF48" s="2">
        <v>426</v>
      </c>
    </row>
    <row r="49" spans="1:32" x14ac:dyDescent="0.25">
      <c r="A49" s="6">
        <v>11</v>
      </c>
      <c r="B49" s="2">
        <v>176</v>
      </c>
      <c r="C49" s="2">
        <v>188</v>
      </c>
      <c r="D49" s="2">
        <v>199</v>
      </c>
      <c r="E49" s="2">
        <v>222</v>
      </c>
      <c r="F49" s="2">
        <v>225</v>
      </c>
      <c r="G49" s="2">
        <v>237</v>
      </c>
      <c r="H49" s="2">
        <v>235</v>
      </c>
      <c r="I49" s="2">
        <v>247</v>
      </c>
      <c r="J49" s="2">
        <v>262</v>
      </c>
      <c r="K49" s="36">
        <v>264</v>
      </c>
      <c r="L49" s="2">
        <v>269</v>
      </c>
      <c r="M49" s="10">
        <v>274</v>
      </c>
      <c r="N49" s="2">
        <v>278</v>
      </c>
      <c r="O49" s="2">
        <v>292</v>
      </c>
      <c r="P49" s="2">
        <v>296</v>
      </c>
      <c r="Q49" s="2">
        <v>300</v>
      </c>
      <c r="R49" s="2">
        <v>299</v>
      </c>
      <c r="S49" s="2">
        <v>302</v>
      </c>
      <c r="T49" s="2">
        <v>304</v>
      </c>
      <c r="U49" s="2">
        <v>317</v>
      </c>
      <c r="V49" s="2">
        <v>327</v>
      </c>
      <c r="W49" s="2">
        <v>338</v>
      </c>
      <c r="X49" s="2">
        <v>345</v>
      </c>
      <c r="Y49" s="21">
        <v>371</v>
      </c>
      <c r="Z49" s="2">
        <v>398</v>
      </c>
      <c r="AA49" s="2">
        <v>413</v>
      </c>
      <c r="AB49" s="16">
        <v>423</v>
      </c>
      <c r="AC49" s="16">
        <v>435</v>
      </c>
      <c r="AD49" s="2">
        <v>443</v>
      </c>
      <c r="AE49" s="36">
        <v>444</v>
      </c>
      <c r="AF49" s="2">
        <v>448</v>
      </c>
    </row>
    <row r="50" spans="1:32" x14ac:dyDescent="0.25">
      <c r="A50" s="6">
        <v>12</v>
      </c>
      <c r="B50" s="2">
        <v>208</v>
      </c>
      <c r="C50" s="2">
        <v>216</v>
      </c>
      <c r="D50" s="2">
        <v>234</v>
      </c>
      <c r="E50" s="2">
        <v>255</v>
      </c>
      <c r="F50" s="2">
        <v>268</v>
      </c>
      <c r="G50" s="2">
        <v>273</v>
      </c>
      <c r="H50" s="2">
        <v>282</v>
      </c>
      <c r="I50" s="2">
        <v>282</v>
      </c>
      <c r="J50" s="2">
        <v>290</v>
      </c>
      <c r="K50" s="36">
        <v>293</v>
      </c>
      <c r="L50" s="2">
        <v>299</v>
      </c>
      <c r="M50" s="10">
        <v>305</v>
      </c>
      <c r="N50" s="2">
        <v>320</v>
      </c>
      <c r="O50" s="2">
        <v>312</v>
      </c>
      <c r="P50" s="2">
        <v>319</v>
      </c>
      <c r="Q50" s="2">
        <v>329</v>
      </c>
      <c r="R50" s="2">
        <v>323</v>
      </c>
      <c r="S50" s="2">
        <v>323</v>
      </c>
      <c r="T50" s="2">
        <v>325</v>
      </c>
      <c r="U50" s="2">
        <v>330</v>
      </c>
      <c r="V50" s="2">
        <v>350</v>
      </c>
      <c r="W50" s="2">
        <v>367</v>
      </c>
      <c r="X50" s="2">
        <v>381</v>
      </c>
      <c r="Y50" s="21">
        <v>412</v>
      </c>
      <c r="Z50" s="2">
        <v>447</v>
      </c>
      <c r="AA50" s="2">
        <v>460</v>
      </c>
      <c r="AB50" s="16">
        <v>476</v>
      </c>
      <c r="AC50" s="16">
        <v>492</v>
      </c>
      <c r="AD50" s="2">
        <v>507</v>
      </c>
      <c r="AE50" s="36">
        <v>505</v>
      </c>
      <c r="AF50" s="2">
        <v>508</v>
      </c>
    </row>
    <row r="51" spans="1:32" x14ac:dyDescent="0.25">
      <c r="A51" s="6">
        <v>13</v>
      </c>
      <c r="B51" s="2">
        <v>197</v>
      </c>
      <c r="C51" s="2">
        <v>202</v>
      </c>
      <c r="D51" s="2">
        <v>203</v>
      </c>
      <c r="E51" s="2">
        <v>220</v>
      </c>
      <c r="F51" s="2">
        <v>223</v>
      </c>
      <c r="G51" s="2">
        <v>233</v>
      </c>
      <c r="H51" s="2">
        <v>233</v>
      </c>
      <c r="I51" s="2">
        <v>246</v>
      </c>
      <c r="J51" s="2">
        <v>252</v>
      </c>
      <c r="K51" s="36">
        <v>250</v>
      </c>
      <c r="L51" s="2">
        <v>251</v>
      </c>
      <c r="M51" s="10">
        <v>254</v>
      </c>
      <c r="N51" s="2">
        <v>262</v>
      </c>
      <c r="O51" s="2">
        <v>275</v>
      </c>
      <c r="P51" s="2">
        <v>282</v>
      </c>
      <c r="Q51" s="2">
        <v>289</v>
      </c>
      <c r="R51" s="36">
        <v>287</v>
      </c>
      <c r="S51" s="2">
        <v>290</v>
      </c>
      <c r="T51" s="2">
        <v>293</v>
      </c>
      <c r="U51" s="2">
        <v>309</v>
      </c>
      <c r="V51" s="2">
        <v>322</v>
      </c>
      <c r="W51" s="2">
        <v>334</v>
      </c>
      <c r="X51" s="2">
        <v>350</v>
      </c>
      <c r="Y51" s="21">
        <v>382</v>
      </c>
      <c r="Z51" s="2">
        <v>396</v>
      </c>
      <c r="AA51" s="2">
        <v>417</v>
      </c>
      <c r="AB51" s="16">
        <v>434</v>
      </c>
      <c r="AC51" s="16">
        <v>452</v>
      </c>
      <c r="AD51" s="2">
        <v>467</v>
      </c>
      <c r="AE51" s="36">
        <v>469</v>
      </c>
      <c r="AF51" s="2">
        <v>472</v>
      </c>
    </row>
    <row r="52" spans="1:32" x14ac:dyDescent="0.25">
      <c r="A52" s="6">
        <v>14</v>
      </c>
      <c r="B52" s="2">
        <v>158</v>
      </c>
      <c r="C52" s="2">
        <v>195</v>
      </c>
      <c r="D52" s="2">
        <v>200</v>
      </c>
      <c r="E52" s="2">
        <v>228</v>
      </c>
      <c r="F52" s="2">
        <v>236</v>
      </c>
      <c r="G52" s="2">
        <v>245</v>
      </c>
      <c r="H52" s="2">
        <v>247</v>
      </c>
      <c r="I52" s="2">
        <v>256</v>
      </c>
      <c r="J52" s="2">
        <v>261</v>
      </c>
      <c r="K52" s="36">
        <v>265</v>
      </c>
      <c r="L52" s="2">
        <v>267</v>
      </c>
      <c r="M52" s="10">
        <v>266</v>
      </c>
      <c r="N52" s="2">
        <v>285</v>
      </c>
      <c r="O52" s="2">
        <v>300</v>
      </c>
      <c r="P52" s="2">
        <v>302</v>
      </c>
      <c r="Q52" s="2">
        <v>303</v>
      </c>
      <c r="R52" s="36">
        <v>303</v>
      </c>
      <c r="S52" s="2">
        <v>306</v>
      </c>
      <c r="T52" s="2">
        <v>310</v>
      </c>
      <c r="U52" s="2">
        <v>319</v>
      </c>
      <c r="V52" s="2">
        <v>325</v>
      </c>
      <c r="W52" s="2">
        <v>339</v>
      </c>
      <c r="X52" s="2">
        <v>349</v>
      </c>
      <c r="Y52" s="69">
        <v>356</v>
      </c>
      <c r="Z52" s="2">
        <v>377</v>
      </c>
      <c r="AA52" s="2">
        <v>395</v>
      </c>
      <c r="AB52" s="16">
        <v>503</v>
      </c>
      <c r="AC52" s="16">
        <v>471</v>
      </c>
      <c r="AD52" s="2">
        <v>429</v>
      </c>
      <c r="AE52" s="67">
        <v>427</v>
      </c>
      <c r="AF52" s="2">
        <v>421</v>
      </c>
    </row>
    <row r="53" spans="1:32" x14ac:dyDescent="0.25">
      <c r="A53" s="6">
        <v>15</v>
      </c>
      <c r="B53" s="2">
        <v>172</v>
      </c>
      <c r="C53" s="2">
        <v>168</v>
      </c>
      <c r="D53" s="2">
        <v>177</v>
      </c>
      <c r="E53" s="2">
        <v>289</v>
      </c>
      <c r="F53" s="2">
        <v>196</v>
      </c>
      <c r="G53" s="2">
        <v>208</v>
      </c>
      <c r="H53" s="2">
        <v>215</v>
      </c>
      <c r="I53" s="2">
        <v>219</v>
      </c>
      <c r="J53" s="2">
        <v>227</v>
      </c>
      <c r="K53" s="36">
        <v>230</v>
      </c>
      <c r="L53" s="2">
        <v>230</v>
      </c>
      <c r="M53" s="10">
        <v>233</v>
      </c>
      <c r="N53" s="2">
        <v>249</v>
      </c>
      <c r="O53" s="2">
        <v>259</v>
      </c>
      <c r="P53" s="2">
        <v>265</v>
      </c>
      <c r="Q53" s="2">
        <v>273</v>
      </c>
      <c r="R53" s="36">
        <v>274</v>
      </c>
      <c r="S53" s="2">
        <v>280</v>
      </c>
      <c r="T53" s="2">
        <v>282</v>
      </c>
      <c r="U53" s="2">
        <v>294</v>
      </c>
      <c r="V53" s="2">
        <v>309</v>
      </c>
      <c r="W53" s="2">
        <v>318</v>
      </c>
      <c r="X53" s="2">
        <v>340</v>
      </c>
      <c r="Y53" s="69">
        <v>348</v>
      </c>
      <c r="Z53" s="2">
        <v>377</v>
      </c>
      <c r="AA53" s="2">
        <v>387</v>
      </c>
      <c r="AB53" s="16">
        <v>401</v>
      </c>
      <c r="AC53" s="16">
        <v>419</v>
      </c>
      <c r="AD53" s="2">
        <v>430</v>
      </c>
      <c r="AE53" s="2">
        <v>421</v>
      </c>
      <c r="AF53" s="2">
        <v>419</v>
      </c>
    </row>
    <row r="54" spans="1:32" x14ac:dyDescent="0.25">
      <c r="A54" s="6">
        <v>16</v>
      </c>
      <c r="B54" s="2">
        <v>157</v>
      </c>
      <c r="C54" s="2">
        <v>175</v>
      </c>
      <c r="D54" s="2">
        <v>187</v>
      </c>
      <c r="E54" s="2">
        <v>202</v>
      </c>
      <c r="F54" s="2">
        <v>209</v>
      </c>
      <c r="G54" s="2">
        <v>213</v>
      </c>
      <c r="H54" s="2">
        <v>215</v>
      </c>
      <c r="I54" s="2">
        <v>220</v>
      </c>
      <c r="J54" s="2">
        <v>229</v>
      </c>
      <c r="K54" s="36">
        <v>231</v>
      </c>
      <c r="L54" s="2">
        <v>230</v>
      </c>
      <c r="M54" s="10">
        <v>233</v>
      </c>
      <c r="N54" s="2">
        <v>251</v>
      </c>
      <c r="O54" s="2">
        <v>254</v>
      </c>
      <c r="P54" s="2">
        <v>257</v>
      </c>
      <c r="Q54" s="2">
        <v>262</v>
      </c>
      <c r="R54" s="36">
        <v>262</v>
      </c>
      <c r="S54" s="2">
        <v>263</v>
      </c>
      <c r="T54" s="2">
        <v>268</v>
      </c>
      <c r="U54" s="2">
        <v>273</v>
      </c>
      <c r="V54" s="2">
        <v>289</v>
      </c>
      <c r="W54" s="2">
        <v>301</v>
      </c>
      <c r="X54" s="2">
        <v>309</v>
      </c>
      <c r="Y54" s="69">
        <v>322</v>
      </c>
      <c r="Z54" s="2">
        <v>354</v>
      </c>
      <c r="AA54" s="2">
        <v>367</v>
      </c>
      <c r="AB54" s="16">
        <v>380</v>
      </c>
      <c r="AC54" s="16">
        <v>402</v>
      </c>
      <c r="AD54" s="2">
        <v>412</v>
      </c>
      <c r="AE54" s="2">
        <v>413</v>
      </c>
      <c r="AF54" s="2">
        <v>408</v>
      </c>
    </row>
    <row r="55" spans="1:32" x14ac:dyDescent="0.25">
      <c r="A55" s="6">
        <v>17</v>
      </c>
      <c r="B55" s="2">
        <v>157</v>
      </c>
      <c r="C55" s="2">
        <v>176</v>
      </c>
      <c r="D55" s="2">
        <v>186</v>
      </c>
      <c r="E55" s="2">
        <v>203</v>
      </c>
      <c r="F55" s="2">
        <v>208</v>
      </c>
      <c r="G55" s="2">
        <v>212</v>
      </c>
      <c r="H55" s="2">
        <v>217</v>
      </c>
      <c r="I55" s="2">
        <v>223</v>
      </c>
      <c r="J55" s="2">
        <v>231</v>
      </c>
      <c r="K55" s="36">
        <v>235</v>
      </c>
      <c r="L55" s="2">
        <v>236</v>
      </c>
      <c r="M55" s="10">
        <v>238</v>
      </c>
      <c r="N55" s="2">
        <v>243</v>
      </c>
      <c r="O55" s="2">
        <v>254</v>
      </c>
      <c r="P55" s="2">
        <v>260</v>
      </c>
      <c r="Q55" s="2">
        <v>265</v>
      </c>
      <c r="R55" s="36">
        <v>265</v>
      </c>
      <c r="S55" s="2">
        <v>266</v>
      </c>
      <c r="T55" s="2">
        <v>269</v>
      </c>
      <c r="U55" s="2">
        <v>279</v>
      </c>
      <c r="V55" s="2">
        <v>285</v>
      </c>
      <c r="W55" s="2">
        <v>296</v>
      </c>
      <c r="X55" s="2">
        <v>314</v>
      </c>
      <c r="Y55" s="69">
        <v>320</v>
      </c>
      <c r="Z55" s="2">
        <v>392</v>
      </c>
      <c r="AA55" s="2">
        <v>420</v>
      </c>
      <c r="AB55" s="16">
        <v>447</v>
      </c>
      <c r="AC55" s="16">
        <v>469</v>
      </c>
      <c r="AD55" s="2">
        <v>486</v>
      </c>
      <c r="AE55" s="2">
        <v>485</v>
      </c>
      <c r="AF55" s="2">
        <v>481</v>
      </c>
    </row>
    <row r="56" spans="1:32" x14ac:dyDescent="0.25">
      <c r="A56" s="6">
        <v>18</v>
      </c>
      <c r="B56" s="2">
        <v>217</v>
      </c>
      <c r="C56" s="2">
        <v>223</v>
      </c>
      <c r="D56" s="2">
        <v>133</v>
      </c>
      <c r="E56" s="2">
        <v>257</v>
      </c>
      <c r="F56" s="2">
        <v>271</v>
      </c>
      <c r="G56" s="2">
        <v>275</v>
      </c>
      <c r="H56" s="2">
        <v>284</v>
      </c>
      <c r="I56" s="2">
        <v>285</v>
      </c>
      <c r="J56" s="2">
        <v>286</v>
      </c>
      <c r="K56" s="36">
        <v>285</v>
      </c>
      <c r="L56" s="2">
        <v>285</v>
      </c>
      <c r="M56" s="10">
        <v>286</v>
      </c>
      <c r="N56" s="2">
        <v>296</v>
      </c>
      <c r="O56" s="2">
        <v>302</v>
      </c>
      <c r="P56" s="2">
        <v>305</v>
      </c>
      <c r="Q56" s="2">
        <v>308</v>
      </c>
      <c r="R56" s="36">
        <v>307</v>
      </c>
      <c r="S56" s="2">
        <v>310</v>
      </c>
      <c r="T56" s="2">
        <v>312</v>
      </c>
      <c r="U56" s="2">
        <v>322</v>
      </c>
      <c r="V56" s="2">
        <v>329</v>
      </c>
      <c r="W56" s="2">
        <v>353</v>
      </c>
      <c r="X56" s="2">
        <v>371</v>
      </c>
      <c r="Y56" s="69">
        <v>383</v>
      </c>
      <c r="Z56" s="2">
        <v>424</v>
      </c>
      <c r="AA56" s="2">
        <v>455</v>
      </c>
      <c r="AB56" s="16">
        <v>479</v>
      </c>
      <c r="AC56" s="16">
        <v>503</v>
      </c>
      <c r="AD56" s="2">
        <v>521</v>
      </c>
      <c r="AE56" s="2">
        <v>519</v>
      </c>
      <c r="AF56" s="2">
        <v>517</v>
      </c>
    </row>
    <row r="57" spans="1:32" x14ac:dyDescent="0.25">
      <c r="A57" s="6">
        <v>19</v>
      </c>
      <c r="B57" s="2">
        <v>175</v>
      </c>
      <c r="C57" s="2">
        <v>181</v>
      </c>
      <c r="D57" s="2">
        <v>190</v>
      </c>
      <c r="E57" s="2">
        <v>206</v>
      </c>
      <c r="F57" s="2">
        <v>220</v>
      </c>
      <c r="G57" s="2">
        <v>222</v>
      </c>
      <c r="H57" s="2">
        <v>225</v>
      </c>
      <c r="I57" s="2">
        <v>236</v>
      </c>
      <c r="J57" s="2">
        <v>239</v>
      </c>
      <c r="K57" s="2">
        <v>241</v>
      </c>
      <c r="L57" s="2">
        <v>242</v>
      </c>
      <c r="M57" s="10">
        <v>243</v>
      </c>
      <c r="N57" s="2">
        <v>250</v>
      </c>
      <c r="O57" s="2">
        <v>265</v>
      </c>
      <c r="P57" s="2">
        <v>271</v>
      </c>
      <c r="Q57" s="2">
        <v>276</v>
      </c>
      <c r="R57" s="36">
        <v>277</v>
      </c>
      <c r="S57" s="2">
        <v>281</v>
      </c>
      <c r="T57" s="2">
        <v>285</v>
      </c>
      <c r="U57" s="2">
        <v>291</v>
      </c>
      <c r="V57" s="2">
        <v>302</v>
      </c>
      <c r="W57" s="2">
        <v>325</v>
      </c>
      <c r="X57" s="2">
        <v>349</v>
      </c>
      <c r="Y57" s="69">
        <v>357</v>
      </c>
      <c r="Z57" s="2">
        <v>390</v>
      </c>
      <c r="AA57" s="2">
        <v>412</v>
      </c>
      <c r="AB57" s="16">
        <v>432</v>
      </c>
      <c r="AC57" s="16">
        <v>452</v>
      </c>
      <c r="AD57" s="2">
        <v>468</v>
      </c>
      <c r="AE57" s="2">
        <v>469</v>
      </c>
      <c r="AF57" s="2">
        <v>466</v>
      </c>
    </row>
    <row r="58" spans="1:32" x14ac:dyDescent="0.25">
      <c r="A58" s="6">
        <v>20</v>
      </c>
      <c r="B58" s="2">
        <v>198</v>
      </c>
      <c r="C58" s="2">
        <v>195</v>
      </c>
      <c r="D58" s="2">
        <v>211</v>
      </c>
      <c r="E58" s="2">
        <v>227</v>
      </c>
      <c r="F58" s="2">
        <v>235</v>
      </c>
      <c r="G58" s="2">
        <v>241</v>
      </c>
      <c r="H58" s="2">
        <v>244</v>
      </c>
      <c r="I58" s="2">
        <v>248</v>
      </c>
      <c r="J58" s="2">
        <v>253</v>
      </c>
      <c r="K58" s="2">
        <v>255</v>
      </c>
      <c r="L58" s="2">
        <v>257</v>
      </c>
      <c r="M58" s="10">
        <v>261</v>
      </c>
      <c r="N58" s="2">
        <v>272</v>
      </c>
      <c r="O58" s="2">
        <v>275</v>
      </c>
      <c r="P58" s="2">
        <v>282</v>
      </c>
      <c r="Q58" s="2">
        <v>289</v>
      </c>
      <c r="R58" s="36">
        <v>286</v>
      </c>
      <c r="S58" s="2">
        <v>289</v>
      </c>
      <c r="T58" s="2">
        <v>290</v>
      </c>
      <c r="U58" s="2">
        <v>300</v>
      </c>
      <c r="V58" s="2">
        <v>314</v>
      </c>
      <c r="W58" s="2">
        <v>319</v>
      </c>
      <c r="X58" s="2">
        <v>341</v>
      </c>
      <c r="Y58" s="69">
        <v>354</v>
      </c>
      <c r="Z58" s="2">
        <v>400</v>
      </c>
      <c r="AA58" s="2">
        <v>420</v>
      </c>
      <c r="AB58" s="16">
        <v>439</v>
      </c>
      <c r="AC58" s="16">
        <v>458</v>
      </c>
      <c r="AD58" s="2">
        <v>472</v>
      </c>
      <c r="AE58" s="2">
        <v>472</v>
      </c>
      <c r="AF58" s="2">
        <v>471</v>
      </c>
    </row>
    <row r="59" spans="1:32" x14ac:dyDescent="0.25">
      <c r="A59" s="6">
        <v>21</v>
      </c>
      <c r="B59" s="2">
        <v>166</v>
      </c>
      <c r="C59" s="2">
        <v>177</v>
      </c>
      <c r="D59" s="2">
        <v>183</v>
      </c>
      <c r="E59" s="2">
        <v>195</v>
      </c>
      <c r="F59" s="2">
        <v>207</v>
      </c>
      <c r="G59" s="2">
        <v>217</v>
      </c>
      <c r="H59" s="2">
        <v>222</v>
      </c>
      <c r="I59" s="2">
        <v>232</v>
      </c>
      <c r="J59" s="2">
        <v>238</v>
      </c>
      <c r="K59" s="2">
        <v>242</v>
      </c>
      <c r="L59" s="2">
        <v>245</v>
      </c>
      <c r="M59" s="10">
        <v>249</v>
      </c>
      <c r="N59" s="2">
        <v>260</v>
      </c>
      <c r="O59" s="2">
        <v>269</v>
      </c>
      <c r="P59" s="2">
        <v>277</v>
      </c>
      <c r="Q59" s="2">
        <v>286</v>
      </c>
      <c r="R59" s="36">
        <v>288</v>
      </c>
      <c r="S59" s="2">
        <v>289</v>
      </c>
      <c r="T59" s="2">
        <v>293</v>
      </c>
      <c r="U59" s="2">
        <v>302</v>
      </c>
      <c r="V59" s="2">
        <v>317</v>
      </c>
      <c r="W59" s="2">
        <v>340</v>
      </c>
      <c r="X59" s="2">
        <v>352</v>
      </c>
      <c r="Y59" s="69">
        <v>359</v>
      </c>
      <c r="Z59" s="2">
        <v>392</v>
      </c>
      <c r="AA59" s="2">
        <v>417</v>
      </c>
      <c r="AB59" s="16">
        <v>429</v>
      </c>
      <c r="AC59" s="16">
        <v>441</v>
      </c>
      <c r="AD59" s="2">
        <v>448</v>
      </c>
      <c r="AE59" s="2">
        <v>451</v>
      </c>
      <c r="AF59" s="2">
        <v>447</v>
      </c>
    </row>
    <row r="60" spans="1:32" x14ac:dyDescent="0.25">
      <c r="A60" s="6">
        <v>22</v>
      </c>
      <c r="B60" s="2">
        <v>183</v>
      </c>
      <c r="C60" s="2">
        <v>186</v>
      </c>
      <c r="D60" s="2">
        <v>197</v>
      </c>
      <c r="E60" s="2">
        <v>216</v>
      </c>
      <c r="F60" s="2">
        <v>229</v>
      </c>
      <c r="G60" s="2">
        <v>234</v>
      </c>
      <c r="H60" s="2">
        <v>236</v>
      </c>
      <c r="I60" s="2">
        <v>242</v>
      </c>
      <c r="J60" s="2">
        <v>246</v>
      </c>
      <c r="K60" s="2">
        <v>249</v>
      </c>
      <c r="L60" s="2">
        <v>252</v>
      </c>
      <c r="M60" s="10">
        <v>250</v>
      </c>
      <c r="N60" s="2">
        <v>262</v>
      </c>
      <c r="O60" s="2">
        <v>272</v>
      </c>
      <c r="P60" s="2">
        <v>279</v>
      </c>
      <c r="Q60" s="2">
        <v>283</v>
      </c>
      <c r="R60" s="36">
        <v>282</v>
      </c>
      <c r="S60" s="2">
        <v>283</v>
      </c>
      <c r="T60" s="2">
        <v>286</v>
      </c>
      <c r="U60" s="2">
        <v>289</v>
      </c>
      <c r="V60" s="2">
        <v>295</v>
      </c>
      <c r="W60" s="2">
        <v>309</v>
      </c>
      <c r="X60" s="2">
        <v>333</v>
      </c>
      <c r="Y60" s="69">
        <v>348</v>
      </c>
      <c r="Z60" s="2">
        <v>386</v>
      </c>
      <c r="AA60" s="2">
        <v>404</v>
      </c>
      <c r="AB60" s="16">
        <v>416</v>
      </c>
      <c r="AC60" s="16">
        <v>426</v>
      </c>
      <c r="AD60" s="2">
        <v>434</v>
      </c>
      <c r="AE60" s="2">
        <v>431</v>
      </c>
      <c r="AF60" s="2">
        <v>435</v>
      </c>
    </row>
    <row r="61" spans="1:32" x14ac:dyDescent="0.25">
      <c r="A61" s="6">
        <v>23</v>
      </c>
      <c r="B61" s="13"/>
      <c r="C61" s="2">
        <v>190</v>
      </c>
      <c r="D61" s="2">
        <v>202</v>
      </c>
      <c r="E61" s="2">
        <v>217</v>
      </c>
      <c r="F61" s="2">
        <v>230</v>
      </c>
      <c r="G61" s="2">
        <v>228</v>
      </c>
      <c r="H61" s="2">
        <v>230</v>
      </c>
      <c r="I61" s="2">
        <v>239</v>
      </c>
      <c r="J61" s="2">
        <v>243</v>
      </c>
      <c r="K61" s="2">
        <v>246</v>
      </c>
      <c r="L61" s="2">
        <v>248</v>
      </c>
      <c r="M61" s="10">
        <v>251</v>
      </c>
      <c r="N61" s="2">
        <v>258</v>
      </c>
      <c r="O61" s="2">
        <v>261</v>
      </c>
      <c r="P61" s="2">
        <v>265</v>
      </c>
      <c r="Q61" s="2">
        <v>271</v>
      </c>
      <c r="R61" s="36">
        <v>273</v>
      </c>
      <c r="S61" s="2">
        <v>276</v>
      </c>
      <c r="T61" s="2">
        <v>288</v>
      </c>
      <c r="U61" s="2">
        <v>297</v>
      </c>
      <c r="V61" s="2">
        <v>303</v>
      </c>
      <c r="W61" s="2">
        <v>321</v>
      </c>
      <c r="X61" s="2">
        <v>339</v>
      </c>
      <c r="Y61" s="69">
        <v>345</v>
      </c>
      <c r="Z61" s="2">
        <v>371</v>
      </c>
      <c r="AA61" s="2">
        <v>395</v>
      </c>
      <c r="AB61" s="16">
        <v>407</v>
      </c>
      <c r="AC61" s="16">
        <v>421</v>
      </c>
      <c r="AD61" s="2">
        <v>429</v>
      </c>
      <c r="AE61" s="2">
        <v>430</v>
      </c>
      <c r="AF61" s="2">
        <v>424</v>
      </c>
    </row>
    <row r="62" spans="1:32" x14ac:dyDescent="0.25">
      <c r="A62" s="6">
        <v>24</v>
      </c>
      <c r="B62" s="13"/>
      <c r="C62" s="2">
        <v>177</v>
      </c>
      <c r="D62" s="2">
        <v>183</v>
      </c>
      <c r="E62" s="2">
        <v>201</v>
      </c>
      <c r="F62" s="2">
        <v>211</v>
      </c>
      <c r="G62" s="2">
        <v>211</v>
      </c>
      <c r="H62" s="2">
        <v>216</v>
      </c>
      <c r="I62" s="2">
        <v>219</v>
      </c>
      <c r="J62" s="2">
        <v>224</v>
      </c>
      <c r="K62" s="2">
        <v>227</v>
      </c>
      <c r="L62" s="2">
        <v>225</v>
      </c>
      <c r="M62" s="10">
        <v>228</v>
      </c>
      <c r="N62" s="2">
        <v>236</v>
      </c>
      <c r="O62" s="2">
        <v>245</v>
      </c>
      <c r="P62" s="2">
        <v>251</v>
      </c>
      <c r="Q62" s="2">
        <v>257</v>
      </c>
      <c r="R62" s="36">
        <v>256</v>
      </c>
      <c r="S62" s="2">
        <v>257</v>
      </c>
      <c r="T62" s="2">
        <v>260</v>
      </c>
      <c r="U62" s="2">
        <v>273</v>
      </c>
      <c r="V62" s="2">
        <v>282</v>
      </c>
      <c r="W62" s="2">
        <v>301</v>
      </c>
      <c r="X62" s="2">
        <v>317</v>
      </c>
      <c r="Y62" s="69">
        <v>328</v>
      </c>
      <c r="Z62" s="2">
        <v>359</v>
      </c>
      <c r="AA62" s="2">
        <v>381</v>
      </c>
      <c r="AB62" s="16">
        <v>395</v>
      </c>
      <c r="AC62" s="16">
        <v>405</v>
      </c>
      <c r="AD62" s="2">
        <v>420</v>
      </c>
      <c r="AE62" s="2">
        <v>418</v>
      </c>
      <c r="AF62" s="2">
        <v>410</v>
      </c>
    </row>
    <row r="63" spans="1:32" x14ac:dyDescent="0.25">
      <c r="A63" s="6">
        <v>25</v>
      </c>
      <c r="B63" s="13"/>
      <c r="C63" s="2">
        <v>185</v>
      </c>
      <c r="D63" s="2">
        <v>202</v>
      </c>
      <c r="E63" s="2">
        <v>210</v>
      </c>
      <c r="F63" s="2">
        <v>222</v>
      </c>
      <c r="G63" s="2">
        <v>224</v>
      </c>
      <c r="H63" s="2">
        <v>221</v>
      </c>
      <c r="I63" s="2">
        <v>225</v>
      </c>
      <c r="J63" s="2">
        <v>232</v>
      </c>
      <c r="K63" s="2">
        <v>236</v>
      </c>
      <c r="L63" s="2">
        <v>238</v>
      </c>
      <c r="M63" s="10">
        <v>239</v>
      </c>
      <c r="N63" s="2">
        <v>245</v>
      </c>
      <c r="O63" s="2">
        <v>255</v>
      </c>
      <c r="P63" s="2">
        <v>261</v>
      </c>
      <c r="Q63" s="2">
        <v>266</v>
      </c>
      <c r="R63" s="36">
        <v>263</v>
      </c>
      <c r="S63" s="2">
        <v>262</v>
      </c>
      <c r="T63" s="2">
        <v>262</v>
      </c>
      <c r="U63" s="2">
        <v>275</v>
      </c>
      <c r="V63" s="2">
        <v>284</v>
      </c>
      <c r="W63" s="2">
        <v>299</v>
      </c>
      <c r="X63" s="2">
        <v>331</v>
      </c>
      <c r="Y63" s="69">
        <v>337</v>
      </c>
      <c r="Z63" s="2">
        <v>374</v>
      </c>
      <c r="AA63" s="2">
        <v>394</v>
      </c>
      <c r="AB63" s="16">
        <v>410</v>
      </c>
      <c r="AC63" s="16">
        <v>427</v>
      </c>
      <c r="AD63" s="2">
        <v>446</v>
      </c>
      <c r="AE63" s="2">
        <v>444</v>
      </c>
      <c r="AF63" s="2">
        <v>436</v>
      </c>
    </row>
    <row r="64" spans="1:32" x14ac:dyDescent="0.25">
      <c r="A64" s="6"/>
      <c r="Y64" s="2" t="s">
        <v>33</v>
      </c>
    </row>
    <row r="65" spans="1:32" x14ac:dyDescent="0.25">
      <c r="A65" s="6" t="s">
        <v>29</v>
      </c>
      <c r="C65" s="2">
        <f>AVERAGE(C39:C63)</f>
        <v>186.84</v>
      </c>
      <c r="D65" s="2">
        <f t="shared" ref="D65:AF65" si="4">AVERAGE(D39:D63)</f>
        <v>193.84</v>
      </c>
      <c r="E65" s="2">
        <f t="shared" si="4"/>
        <v>218.88</v>
      </c>
      <c r="F65" s="2">
        <f t="shared" si="4"/>
        <v>221.96</v>
      </c>
      <c r="G65" s="2">
        <f t="shared" si="4"/>
        <v>227.44</v>
      </c>
      <c r="H65" s="2">
        <f t="shared" si="4"/>
        <v>232.32</v>
      </c>
      <c r="I65" s="2">
        <f t="shared" si="4"/>
        <v>239.76</v>
      </c>
      <c r="J65" s="2">
        <f t="shared" si="4"/>
        <v>245.04</v>
      </c>
      <c r="K65" s="2">
        <f t="shared" si="4"/>
        <v>246.16</v>
      </c>
      <c r="L65" s="2">
        <f t="shared" si="4"/>
        <v>249.52</v>
      </c>
      <c r="M65" s="2">
        <f t="shared" si="4"/>
        <v>252.56</v>
      </c>
      <c r="N65" s="2">
        <f t="shared" si="4"/>
        <v>261.88</v>
      </c>
      <c r="O65" s="2">
        <f t="shared" si="4"/>
        <v>269.36</v>
      </c>
      <c r="P65" s="2">
        <f t="shared" si="4"/>
        <v>274.52</v>
      </c>
      <c r="Q65" s="2">
        <f t="shared" si="4"/>
        <v>279.2</v>
      </c>
      <c r="R65" s="2">
        <f t="shared" si="4"/>
        <v>277.27999999999997</v>
      </c>
      <c r="S65" s="2">
        <f t="shared" si="4"/>
        <v>280.12</v>
      </c>
      <c r="T65" s="2">
        <f t="shared" si="4"/>
        <v>282.72000000000003</v>
      </c>
      <c r="U65" s="2">
        <f t="shared" si="4"/>
        <v>292.88</v>
      </c>
      <c r="V65" s="2">
        <f t="shared" si="4"/>
        <v>302.88</v>
      </c>
      <c r="W65" s="2">
        <f t="shared" si="4"/>
        <v>317.39999999999998</v>
      </c>
      <c r="X65" s="2">
        <f t="shared" si="4"/>
        <v>333.88</v>
      </c>
      <c r="Y65" s="2">
        <f t="shared" si="4"/>
        <v>352.08</v>
      </c>
      <c r="Z65" s="2">
        <f t="shared" si="4"/>
        <v>385.2</v>
      </c>
      <c r="AA65" s="2">
        <f t="shared" si="4"/>
        <v>404.84</v>
      </c>
      <c r="AB65" s="2">
        <f t="shared" si="4"/>
        <v>423.64</v>
      </c>
      <c r="AC65" s="2">
        <f t="shared" si="4"/>
        <v>437.52</v>
      </c>
      <c r="AD65" s="2">
        <f t="shared" si="4"/>
        <v>446.96</v>
      </c>
      <c r="AE65" s="2">
        <f t="shared" si="4"/>
        <v>446.36</v>
      </c>
      <c r="AF65" s="2">
        <f t="shared" si="4"/>
        <v>447.52</v>
      </c>
    </row>
    <row r="66" spans="1:32" x14ac:dyDescent="0.25">
      <c r="A66" s="6" t="s">
        <v>30</v>
      </c>
      <c r="B66" s="13" t="s">
        <v>31</v>
      </c>
      <c r="C66" s="2">
        <f>STDEV(C39:C63)</f>
        <v>17.978412981499044</v>
      </c>
      <c r="D66" s="2">
        <f t="shared" ref="D66:AF66" si="5">STDEV(D39:D63)</f>
        <v>22.879539622407894</v>
      </c>
      <c r="E66" s="2">
        <f t="shared" si="5"/>
        <v>26.173014092126692</v>
      </c>
      <c r="F66" s="2">
        <f t="shared" si="5"/>
        <v>22.738513583785551</v>
      </c>
      <c r="G66" s="2">
        <f t="shared" si="5"/>
        <v>23.89225816033295</v>
      </c>
      <c r="H66" s="2">
        <f t="shared" si="5"/>
        <v>24.716256458722285</v>
      </c>
      <c r="I66" s="2">
        <f t="shared" si="5"/>
        <v>22.804020113421522</v>
      </c>
      <c r="J66" s="2">
        <f t="shared" si="5"/>
        <v>23.111108440170785</v>
      </c>
      <c r="K66" s="2">
        <f t="shared" si="5"/>
        <v>23.097041657609171</v>
      </c>
      <c r="L66" s="2">
        <f t="shared" si="5"/>
        <v>24.55286812845565</v>
      </c>
      <c r="M66" s="2">
        <f t="shared" si="5"/>
        <v>25.028450478072614</v>
      </c>
      <c r="N66" s="2">
        <f t="shared" si="5"/>
        <v>26.597806927138432</v>
      </c>
      <c r="O66" s="2">
        <f t="shared" si="5"/>
        <v>24.330844621590927</v>
      </c>
      <c r="P66" s="2">
        <f t="shared" si="5"/>
        <v>25.35764184619698</v>
      </c>
      <c r="Q66" s="2">
        <f t="shared" si="5"/>
        <v>26.304308899240571</v>
      </c>
      <c r="R66" s="2">
        <f t="shared" si="5"/>
        <v>25.843309901532866</v>
      </c>
      <c r="S66" s="2">
        <f t="shared" si="5"/>
        <v>26.853491393113114</v>
      </c>
      <c r="T66" s="2">
        <f t="shared" si="5"/>
        <v>26.935911592766509</v>
      </c>
      <c r="U66" s="2">
        <f t="shared" si="5"/>
        <v>27.313488731150159</v>
      </c>
      <c r="V66" s="2">
        <f t="shared" si="5"/>
        <v>29.472190281687578</v>
      </c>
      <c r="W66" s="2">
        <f t="shared" si="5"/>
        <v>27.568097504180447</v>
      </c>
      <c r="X66" s="2">
        <f t="shared" si="5"/>
        <v>25.736355608360718</v>
      </c>
      <c r="Y66" s="2">
        <f t="shared" si="5"/>
        <v>24.353165434223673</v>
      </c>
      <c r="Z66" s="2">
        <f t="shared" si="5"/>
        <v>25.969533431824814</v>
      </c>
      <c r="AA66" s="2">
        <f t="shared" si="5"/>
        <v>27.736378037996719</v>
      </c>
      <c r="AB66" s="2">
        <f t="shared" si="5"/>
        <v>33.804437578519185</v>
      </c>
      <c r="AC66" s="2">
        <f t="shared" si="5"/>
        <v>31.464424355134803</v>
      </c>
      <c r="AD66" s="2">
        <f t="shared" si="5"/>
        <v>32.908306955336776</v>
      </c>
      <c r="AE66" s="2">
        <f t="shared" si="5"/>
        <v>32.580515649694682</v>
      </c>
      <c r="AF66" s="2">
        <f t="shared" si="5"/>
        <v>32.135286939230319</v>
      </c>
    </row>
    <row r="68" spans="1:32" x14ac:dyDescent="0.25">
      <c r="A68" s="2" t="s">
        <v>34</v>
      </c>
      <c r="C68" s="26">
        <f>TTEST(C39:C63,C4:C29,2,2)</f>
        <v>0.29729329381200365</v>
      </c>
      <c r="D68" s="26">
        <f t="shared" ref="D68:AF68" si="6">TTEST(D39:D63,D4:D29,2,2)</f>
        <v>4.7202884132602267E-4</v>
      </c>
      <c r="E68" s="26">
        <f t="shared" si="6"/>
        <v>6.3650602349890519E-4</v>
      </c>
      <c r="F68" s="26">
        <f t="shared" si="6"/>
        <v>6.7449643974084225E-6</v>
      </c>
      <c r="G68" s="26">
        <f t="shared" si="6"/>
        <v>5.9052507031458273E-7</v>
      </c>
      <c r="H68" s="26">
        <f t="shared" si="6"/>
        <v>1.7985647720986962E-7</v>
      </c>
      <c r="I68" s="26">
        <f t="shared" si="6"/>
        <v>9.0175063117077068E-8</v>
      </c>
      <c r="J68" s="26">
        <f t="shared" si="6"/>
        <v>7.4137906433750394E-8</v>
      </c>
      <c r="K68" s="26">
        <f t="shared" si="6"/>
        <v>5.7490337163764522E-8</v>
      </c>
      <c r="L68" s="26">
        <f t="shared" si="6"/>
        <v>7.4249617808820995E-8</v>
      </c>
      <c r="M68" s="26">
        <f t="shared" si="6"/>
        <v>6.8665700601904482E-8</v>
      </c>
      <c r="N68" s="26">
        <f t="shared" si="6"/>
        <v>6.1676391173745112E-9</v>
      </c>
      <c r="O68" s="26">
        <f t="shared" si="6"/>
        <v>2.6340790326160022E-9</v>
      </c>
      <c r="P68" s="26">
        <f t="shared" si="6"/>
        <v>2.5016975742493185E-9</v>
      </c>
      <c r="Q68" s="26">
        <f t="shared" si="6"/>
        <v>2.5001967519489354E-9</v>
      </c>
      <c r="R68" s="26">
        <f t="shared" si="6"/>
        <v>2.1818599169869034E-9</v>
      </c>
      <c r="S68" s="26">
        <f t="shared" si="6"/>
        <v>2.4397089540464138E-9</v>
      </c>
      <c r="T68" s="26">
        <f t="shared" si="6"/>
        <v>1.166000983729468E-9</v>
      </c>
      <c r="U68" s="26">
        <f t="shared" si="6"/>
        <v>4.5137213987155842E-9</v>
      </c>
      <c r="V68" s="26">
        <f t="shared" si="6"/>
        <v>1.3167867933401022E-8</v>
      </c>
      <c r="W68" s="26">
        <f t="shared" si="6"/>
        <v>8.2514885426500929E-8</v>
      </c>
      <c r="X68" s="26">
        <f t="shared" si="6"/>
        <v>6.3583841764714528E-7</v>
      </c>
      <c r="Y68" s="26">
        <f t="shared" si="6"/>
        <v>8.520178861448435E-6</v>
      </c>
      <c r="Z68" s="26">
        <f t="shared" si="6"/>
        <v>2.1832720866240551E-3</v>
      </c>
      <c r="AA68" s="26">
        <f t="shared" si="6"/>
        <v>1.9614140511558464E-2</v>
      </c>
      <c r="AB68" s="26">
        <f t="shared" si="6"/>
        <v>0.10523175823979126</v>
      </c>
      <c r="AC68" s="26">
        <f t="shared" si="6"/>
        <v>0.30561822266342908</v>
      </c>
      <c r="AD68" s="26">
        <f t="shared" si="6"/>
        <v>0.3800865403429452</v>
      </c>
      <c r="AE68" s="26">
        <f t="shared" si="6"/>
        <v>0.4416444925993267</v>
      </c>
      <c r="AF68" s="26">
        <f t="shared" si="6"/>
        <v>0.74423796653302832</v>
      </c>
    </row>
    <row r="69" spans="1:32" x14ac:dyDescent="0.25">
      <c r="A69" s="2" t="s">
        <v>35</v>
      </c>
      <c r="C69" s="27">
        <f>(C31-C65)/(C65+C31)</f>
        <v>4.86721345559002E-2</v>
      </c>
      <c r="D69" s="27">
        <f t="shared" ref="D69:AF69" si="7">(D31-D65)/(D65+D31)</f>
        <v>0.119069260134521</v>
      </c>
      <c r="E69" s="27">
        <f t="shared" si="7"/>
        <v>0.11449146371065624</v>
      </c>
      <c r="F69" s="27">
        <f t="shared" si="7"/>
        <v>0.14951337267223538</v>
      </c>
      <c r="G69" s="27">
        <f t="shared" si="7"/>
        <v>0.16901717208622577</v>
      </c>
      <c r="H69" s="27">
        <f t="shared" si="7"/>
        <v>0.17797749628476403</v>
      </c>
      <c r="I69" s="27">
        <f t="shared" si="7"/>
        <v>0.18204148471615725</v>
      </c>
      <c r="J69" s="27">
        <f t="shared" si="7"/>
        <v>0.1830910788105081</v>
      </c>
      <c r="K69" s="27">
        <f t="shared" si="7"/>
        <v>0.18522441414007676</v>
      </c>
      <c r="L69" s="27">
        <f t="shared" si="7"/>
        <v>0.18291964110288819</v>
      </c>
      <c r="M69" s="27">
        <f t="shared" si="7"/>
        <v>0.18349928876244664</v>
      </c>
      <c r="N69" s="27">
        <f t="shared" si="7"/>
        <v>0.20090321005736603</v>
      </c>
      <c r="O69" s="27">
        <f t="shared" si="7"/>
        <v>0.20678485187584661</v>
      </c>
      <c r="P69" s="27">
        <f t="shared" si="7"/>
        <v>0.20599294267368543</v>
      </c>
      <c r="Q69" s="27">
        <f t="shared" si="7"/>
        <v>0.20609645131938131</v>
      </c>
      <c r="R69" s="27">
        <f t="shared" si="7"/>
        <v>0.20627468941432417</v>
      </c>
      <c r="S69" s="27">
        <f t="shared" si="7"/>
        <v>0.20555870674985816</v>
      </c>
      <c r="T69" s="27">
        <f t="shared" si="7"/>
        <v>0.21221578243423986</v>
      </c>
      <c r="U69" s="27">
        <f t="shared" si="7"/>
        <v>0.20187486374536737</v>
      </c>
      <c r="V69" s="27">
        <f t="shared" si="7"/>
        <v>0.19037690457097031</v>
      </c>
      <c r="W69" s="27">
        <f t="shared" si="7"/>
        <v>0.17322219327949989</v>
      </c>
      <c r="X69" s="27">
        <f t="shared" si="7"/>
        <v>0.15541839522412224</v>
      </c>
      <c r="Y69" s="27">
        <f t="shared" si="7"/>
        <v>0.13455582321419796</v>
      </c>
      <c r="Z69" s="27">
        <f t="shared" si="7"/>
        <v>9.5894604716663459E-2</v>
      </c>
      <c r="AA69" s="27">
        <f t="shared" si="7"/>
        <v>7.5584800837117536E-2</v>
      </c>
      <c r="AB69" s="27">
        <f t="shared" si="7"/>
        <v>5.7791238289741434E-2</v>
      </c>
      <c r="AC69" s="27">
        <f t="shared" si="7"/>
        <v>4.2715073658815987E-2</v>
      </c>
      <c r="AD69" s="27">
        <f t="shared" si="7"/>
        <v>3.9427996905262962E-2</v>
      </c>
      <c r="AE69" s="27">
        <f t="shared" si="7"/>
        <v>3.777781697248337E-2</v>
      </c>
      <c r="AF69" s="27">
        <f t="shared" si="7"/>
        <v>2.7247703340111167E-2</v>
      </c>
    </row>
    <row r="71" spans="1:32" x14ac:dyDescent="0.25">
      <c r="A71" s="2" t="s">
        <v>109</v>
      </c>
      <c r="C71" s="2">
        <f>C65*0.36/1000</f>
        <v>6.72624E-2</v>
      </c>
      <c r="D71" s="2">
        <f t="shared" ref="D71:AF71" si="8">D65*0.36/1000</f>
        <v>6.9782399999999994E-2</v>
      </c>
      <c r="E71" s="2">
        <f t="shared" si="8"/>
        <v>7.8796799999999986E-2</v>
      </c>
      <c r="F71" s="2">
        <f t="shared" si="8"/>
        <v>7.9905600000000007E-2</v>
      </c>
      <c r="G71" s="2">
        <f t="shared" si="8"/>
        <v>8.1878400000000004E-2</v>
      </c>
      <c r="H71" s="2">
        <f t="shared" si="8"/>
        <v>8.3635199999999993E-2</v>
      </c>
      <c r="I71" s="2">
        <f t="shared" si="8"/>
        <v>8.631359999999999E-2</v>
      </c>
      <c r="J71" s="2">
        <f t="shared" si="8"/>
        <v>8.8214399999999998E-2</v>
      </c>
      <c r="K71" s="2">
        <f t="shared" si="8"/>
        <v>8.8617599999999991E-2</v>
      </c>
      <c r="L71" s="2">
        <f t="shared" si="8"/>
        <v>8.982720000000001E-2</v>
      </c>
      <c r="M71" s="2">
        <f t="shared" si="8"/>
        <v>9.0921599999999991E-2</v>
      </c>
      <c r="N71" s="2">
        <f t="shared" si="8"/>
        <v>9.4276799999999994E-2</v>
      </c>
      <c r="O71" s="2">
        <f t="shared" si="8"/>
        <v>9.6969600000000003E-2</v>
      </c>
      <c r="P71" s="2">
        <f t="shared" si="8"/>
        <v>9.882719999999999E-2</v>
      </c>
      <c r="Q71" s="2">
        <f t="shared" si="8"/>
        <v>0.10051199999999999</v>
      </c>
      <c r="R71" s="2">
        <f t="shared" si="8"/>
        <v>9.9820799999999987E-2</v>
      </c>
      <c r="S71" s="2">
        <f t="shared" si="8"/>
        <v>0.10084319999999999</v>
      </c>
      <c r="T71" s="2">
        <f t="shared" si="8"/>
        <v>0.1017792</v>
      </c>
      <c r="U71" s="2">
        <f t="shared" si="8"/>
        <v>0.1054368</v>
      </c>
      <c r="V71" s="2">
        <f t="shared" si="8"/>
        <v>0.1090368</v>
      </c>
      <c r="W71" s="2">
        <f t="shared" si="8"/>
        <v>0.11426399999999998</v>
      </c>
      <c r="X71" s="2">
        <f t="shared" si="8"/>
        <v>0.12019679999999999</v>
      </c>
      <c r="Y71" s="2">
        <f t="shared" si="8"/>
        <v>0.12674879999999999</v>
      </c>
      <c r="Z71" s="2">
        <f t="shared" si="8"/>
        <v>0.13867199999999999</v>
      </c>
      <c r="AA71" s="2">
        <f t="shared" si="8"/>
        <v>0.14574239999999997</v>
      </c>
      <c r="AB71" s="2">
        <f t="shared" si="8"/>
        <v>0.15251039999999996</v>
      </c>
      <c r="AC71" s="2">
        <f t="shared" si="8"/>
        <v>0.15750719999999999</v>
      </c>
      <c r="AD71" s="2">
        <f t="shared" si="8"/>
        <v>0.16090559999999998</v>
      </c>
      <c r="AE71" s="2">
        <f t="shared" si="8"/>
        <v>0.16068960000000002</v>
      </c>
      <c r="AF71" s="2">
        <f t="shared" si="8"/>
        <v>0.16110719999999998</v>
      </c>
    </row>
    <row r="72" spans="1:32" x14ac:dyDescent="0.25">
      <c r="A72" s="2" t="s">
        <v>110</v>
      </c>
      <c r="C72" s="2">
        <f>C65*2.3/1000</f>
        <v>0.42973199999999995</v>
      </c>
      <c r="D72" s="2">
        <f t="shared" ref="D72:AF72" si="9">D65*2.3/1000</f>
        <v>0.44583200000000001</v>
      </c>
      <c r="E72" s="2">
        <f t="shared" si="9"/>
        <v>0.50342399999999998</v>
      </c>
      <c r="F72" s="2">
        <f t="shared" si="9"/>
        <v>0.51050799999999996</v>
      </c>
      <c r="G72" s="2">
        <f t="shared" si="9"/>
        <v>0.52311200000000002</v>
      </c>
      <c r="H72" s="2">
        <f t="shared" si="9"/>
        <v>0.53433599999999992</v>
      </c>
      <c r="I72" s="2">
        <f t="shared" si="9"/>
        <v>0.55144799999999994</v>
      </c>
      <c r="J72" s="2">
        <f t="shared" si="9"/>
        <v>0.56359199999999998</v>
      </c>
      <c r="K72" s="2">
        <f t="shared" si="9"/>
        <v>0.56616799999999989</v>
      </c>
      <c r="L72" s="2">
        <f t="shared" si="9"/>
        <v>0.57389599999999996</v>
      </c>
      <c r="M72" s="2">
        <f t="shared" si="9"/>
        <v>0.58088799999999996</v>
      </c>
      <c r="N72" s="2">
        <f t="shared" si="9"/>
        <v>0.60232399999999997</v>
      </c>
      <c r="O72" s="2">
        <f t="shared" si="9"/>
        <v>0.61952799999999997</v>
      </c>
      <c r="P72" s="2">
        <f t="shared" si="9"/>
        <v>0.63139599999999996</v>
      </c>
      <c r="Q72" s="2">
        <f t="shared" si="9"/>
        <v>0.64215999999999995</v>
      </c>
      <c r="R72" s="2">
        <f t="shared" si="9"/>
        <v>0.63774399999999987</v>
      </c>
      <c r="S72" s="2">
        <f t="shared" si="9"/>
        <v>0.64427599999999996</v>
      </c>
      <c r="T72" s="2">
        <f t="shared" si="9"/>
        <v>0.65025599999999995</v>
      </c>
      <c r="U72" s="2">
        <f t="shared" si="9"/>
        <v>0.67362399999999989</v>
      </c>
      <c r="V72" s="2">
        <f t="shared" si="9"/>
        <v>0.69662399999999991</v>
      </c>
      <c r="W72" s="2">
        <f t="shared" si="9"/>
        <v>0.73001999999999989</v>
      </c>
      <c r="X72" s="2">
        <f t="shared" si="9"/>
        <v>0.76792399999999994</v>
      </c>
      <c r="Y72" s="2">
        <f t="shared" si="9"/>
        <v>0.80978399999999984</v>
      </c>
      <c r="Z72" s="2">
        <f t="shared" si="9"/>
        <v>0.88595999999999997</v>
      </c>
      <c r="AA72" s="2">
        <f t="shared" si="9"/>
        <v>0.93113199999999985</v>
      </c>
      <c r="AB72" s="2">
        <f t="shared" si="9"/>
        <v>0.97437199999999979</v>
      </c>
      <c r="AC72" s="2">
        <f t="shared" si="9"/>
        <v>1.0062959999999999</v>
      </c>
      <c r="AD72" s="2">
        <f t="shared" si="9"/>
        <v>1.0280079999999998</v>
      </c>
      <c r="AE72" s="2">
        <f t="shared" si="9"/>
        <v>1.0266279999999999</v>
      </c>
      <c r="AF72" s="2">
        <f t="shared" si="9"/>
        <v>1.0292959999999998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L20" sqref="L20:O28"/>
    </sheetView>
  </sheetViews>
  <sheetFormatPr defaultRowHeight="15" x14ac:dyDescent="0.25"/>
  <cols>
    <col min="2" max="2" width="25.42578125" customWidth="1"/>
    <col min="4" max="4" width="13.28515625" customWidth="1"/>
    <col min="5" max="5" width="27.140625" customWidth="1"/>
    <col min="15" max="15" width="12" bestFit="1" customWidth="1"/>
  </cols>
  <sheetData>
    <row r="1" spans="1:6" ht="30" x14ac:dyDescent="0.25">
      <c r="A1" s="70" t="s">
        <v>134</v>
      </c>
      <c r="B1" s="70" t="s">
        <v>142</v>
      </c>
      <c r="C1" s="70" t="s">
        <v>143</v>
      </c>
      <c r="D1" s="70" t="s">
        <v>144</v>
      </c>
      <c r="E1" s="70" t="s">
        <v>145</v>
      </c>
      <c r="F1" s="70" t="s">
        <v>135</v>
      </c>
    </row>
    <row r="2" spans="1:6" x14ac:dyDescent="0.25">
      <c r="A2" t="s">
        <v>40</v>
      </c>
      <c r="B2" s="71" t="s">
        <v>136</v>
      </c>
      <c r="C2">
        <v>478</v>
      </c>
      <c r="D2">
        <v>1.78</v>
      </c>
      <c r="E2" s="72"/>
    </row>
    <row r="3" spans="1:6" x14ac:dyDescent="0.25">
      <c r="A3" t="s">
        <v>41</v>
      </c>
      <c r="B3" s="71"/>
      <c r="C3">
        <v>454</v>
      </c>
      <c r="D3">
        <v>1.9</v>
      </c>
      <c r="E3" s="72"/>
    </row>
    <row r="4" spans="1:6" x14ac:dyDescent="0.25">
      <c r="A4" t="s">
        <v>42</v>
      </c>
      <c r="B4" s="71"/>
      <c r="C4">
        <v>475</v>
      </c>
      <c r="D4">
        <v>1.88</v>
      </c>
      <c r="E4" s="72"/>
    </row>
    <row r="5" spans="1:6" x14ac:dyDescent="0.25">
      <c r="A5" t="s">
        <v>43</v>
      </c>
      <c r="B5" s="73"/>
      <c r="C5">
        <v>485</v>
      </c>
      <c r="D5">
        <v>1.96</v>
      </c>
      <c r="E5" s="72"/>
    </row>
    <row r="6" spans="1:6" x14ac:dyDescent="0.25">
      <c r="A6" t="s">
        <v>44</v>
      </c>
      <c r="B6" s="74" t="s">
        <v>28</v>
      </c>
      <c r="C6" s="74" t="s">
        <v>28</v>
      </c>
      <c r="D6" s="74" t="s">
        <v>28</v>
      </c>
      <c r="E6" s="74" t="s">
        <v>28</v>
      </c>
    </row>
    <row r="7" spans="1:6" x14ac:dyDescent="0.25">
      <c r="A7" t="s">
        <v>45</v>
      </c>
      <c r="B7" s="75" t="s">
        <v>136</v>
      </c>
      <c r="C7">
        <v>439</v>
      </c>
      <c r="D7">
        <v>1.93</v>
      </c>
      <c r="E7" s="72"/>
    </row>
    <row r="8" spans="1:6" x14ac:dyDescent="0.25">
      <c r="A8" t="s">
        <v>46</v>
      </c>
      <c r="B8" s="71"/>
      <c r="C8">
        <v>458</v>
      </c>
      <c r="D8">
        <v>1.82</v>
      </c>
      <c r="E8" s="72"/>
    </row>
    <row r="9" spans="1:6" x14ac:dyDescent="0.25">
      <c r="A9" t="s">
        <v>47</v>
      </c>
      <c r="B9" s="71"/>
      <c r="C9">
        <v>451</v>
      </c>
      <c r="D9">
        <v>1.72</v>
      </c>
      <c r="E9" s="72"/>
    </row>
    <row r="10" spans="1:6" x14ac:dyDescent="0.25">
      <c r="A10" t="s">
        <v>48</v>
      </c>
      <c r="B10" s="71"/>
      <c r="C10">
        <v>527</v>
      </c>
      <c r="D10">
        <v>1.89</v>
      </c>
      <c r="E10" s="72"/>
    </row>
    <row r="11" spans="1:6" x14ac:dyDescent="0.25">
      <c r="A11" t="s">
        <v>49</v>
      </c>
      <c r="B11" s="71"/>
      <c r="C11">
        <v>527</v>
      </c>
      <c r="D11">
        <v>1.85</v>
      </c>
      <c r="E11" s="72"/>
    </row>
    <row r="12" spans="1:6" x14ac:dyDescent="0.25">
      <c r="A12" t="s">
        <v>50</v>
      </c>
      <c r="B12" s="73"/>
      <c r="C12">
        <v>405</v>
      </c>
      <c r="D12">
        <v>1.79</v>
      </c>
      <c r="E12" s="72"/>
    </row>
    <row r="13" spans="1:6" x14ac:dyDescent="0.25">
      <c r="A13" t="s">
        <v>51</v>
      </c>
      <c r="B13" s="74" t="s">
        <v>28</v>
      </c>
      <c r="C13" s="74" t="s">
        <v>28</v>
      </c>
      <c r="D13" s="74" t="s">
        <v>28</v>
      </c>
      <c r="E13" s="74" t="s">
        <v>28</v>
      </c>
    </row>
    <row r="14" spans="1:6" x14ac:dyDescent="0.25">
      <c r="A14" t="s">
        <v>52</v>
      </c>
      <c r="B14" s="75" t="s">
        <v>137</v>
      </c>
      <c r="C14">
        <v>444</v>
      </c>
      <c r="D14">
        <v>1.73</v>
      </c>
      <c r="E14">
        <v>7.7</v>
      </c>
    </row>
    <row r="15" spans="1:6" x14ac:dyDescent="0.25">
      <c r="A15" t="s">
        <v>53</v>
      </c>
      <c r="B15" s="71"/>
      <c r="C15">
        <v>465</v>
      </c>
      <c r="D15">
        <v>1.8</v>
      </c>
      <c r="E15">
        <v>5.7</v>
      </c>
    </row>
    <row r="16" spans="1:6" x14ac:dyDescent="0.25">
      <c r="A16" t="s">
        <v>54</v>
      </c>
      <c r="B16" s="71"/>
      <c r="C16">
        <v>401</v>
      </c>
      <c r="D16">
        <v>1.59</v>
      </c>
      <c r="E16">
        <v>5.46</v>
      </c>
    </row>
    <row r="17" spans="1:15" x14ac:dyDescent="0.25">
      <c r="A17" t="s">
        <v>55</v>
      </c>
      <c r="B17" s="71"/>
      <c r="C17">
        <v>477</v>
      </c>
      <c r="D17">
        <v>1.77</v>
      </c>
      <c r="E17">
        <v>9.7200000000000006</v>
      </c>
    </row>
    <row r="18" spans="1:15" x14ac:dyDescent="0.25">
      <c r="A18" t="s">
        <v>56</v>
      </c>
      <c r="B18" s="71"/>
      <c r="C18">
        <v>456</v>
      </c>
      <c r="D18">
        <v>1.84</v>
      </c>
      <c r="E18">
        <v>10.19</v>
      </c>
    </row>
    <row r="19" spans="1:15" x14ac:dyDescent="0.25">
      <c r="A19" t="s">
        <v>57</v>
      </c>
      <c r="B19" s="73"/>
      <c r="C19">
        <v>441</v>
      </c>
      <c r="D19">
        <v>1.62</v>
      </c>
      <c r="E19">
        <v>9.92</v>
      </c>
    </row>
    <row r="20" spans="1:15" x14ac:dyDescent="0.25">
      <c r="A20" t="s">
        <v>58</v>
      </c>
      <c r="B20" t="s">
        <v>139</v>
      </c>
      <c r="C20">
        <v>521</v>
      </c>
      <c r="D20">
        <v>1.8</v>
      </c>
      <c r="E20">
        <v>9.89</v>
      </c>
      <c r="L20" s="76" t="s">
        <v>29</v>
      </c>
      <c r="M20" s="76" t="s">
        <v>30</v>
      </c>
      <c r="N20" s="76"/>
      <c r="O20" s="76" t="s">
        <v>140</v>
      </c>
    </row>
    <row r="21" spans="1:15" x14ac:dyDescent="0.25">
      <c r="A21" t="s">
        <v>59</v>
      </c>
      <c r="B21" s="75" t="s">
        <v>137</v>
      </c>
      <c r="C21">
        <v>526</v>
      </c>
      <c r="D21">
        <v>1.82</v>
      </c>
      <c r="E21">
        <v>9.4700000000000006</v>
      </c>
      <c r="F21" s="76"/>
      <c r="G21" s="76"/>
      <c r="H21" s="76"/>
      <c r="I21" s="76"/>
      <c r="J21" s="76"/>
      <c r="L21" s="76">
        <f>AVERAGE(E14:E26)</f>
        <v>8.9216666666666669</v>
      </c>
      <c r="M21" s="76">
        <f>STDEV(E14:E26)</f>
        <v>1.778241385257471</v>
      </c>
      <c r="N21" s="76"/>
      <c r="O21" s="76">
        <f>TTEST(E14:E26,E26:E51,1,3)</f>
        <v>2.5480730797869163E-5</v>
      </c>
    </row>
    <row r="22" spans="1:15" x14ac:dyDescent="0.25">
      <c r="A22" t="s">
        <v>60</v>
      </c>
      <c r="B22" s="73"/>
      <c r="C22">
        <v>515</v>
      </c>
      <c r="D22">
        <v>1.61</v>
      </c>
      <c r="E22">
        <v>9.92</v>
      </c>
      <c r="L22" s="76"/>
      <c r="M22" s="76"/>
      <c r="N22" s="76"/>
      <c r="O22" s="76"/>
    </row>
    <row r="23" spans="1:15" x14ac:dyDescent="0.25">
      <c r="A23" t="s">
        <v>61</v>
      </c>
      <c r="B23" t="s">
        <v>139</v>
      </c>
      <c r="C23">
        <v>515</v>
      </c>
      <c r="D23">
        <v>1.7</v>
      </c>
      <c r="E23">
        <v>8.2200000000000006</v>
      </c>
      <c r="L23" s="76">
        <f>AVERAGE(E27:E51)</f>
        <v>12.835999999999999</v>
      </c>
      <c r="M23" s="76">
        <f>STDEV(E27:E51)</f>
        <v>3.3841788762810174</v>
      </c>
      <c r="N23" s="76"/>
      <c r="O23" s="76"/>
    </row>
    <row r="24" spans="1:15" x14ac:dyDescent="0.25">
      <c r="A24" t="s">
        <v>62</v>
      </c>
      <c r="B24" s="77" t="s">
        <v>137</v>
      </c>
      <c r="C24">
        <v>501</v>
      </c>
      <c r="D24">
        <v>1.73</v>
      </c>
      <c r="E24">
        <v>10</v>
      </c>
      <c r="L24" s="76"/>
      <c r="M24" s="76"/>
      <c r="N24" s="76"/>
      <c r="O24" s="76"/>
    </row>
    <row r="25" spans="1:15" x14ac:dyDescent="0.25">
      <c r="A25" t="s">
        <v>63</v>
      </c>
      <c r="B25" s="74" t="s">
        <v>28</v>
      </c>
      <c r="C25" s="74" t="s">
        <v>28</v>
      </c>
      <c r="D25" s="74" t="s">
        <v>28</v>
      </c>
      <c r="E25" s="74" t="s">
        <v>28</v>
      </c>
      <c r="L25" s="76"/>
      <c r="M25" s="76"/>
      <c r="N25" s="76"/>
      <c r="O25" s="76"/>
    </row>
    <row r="26" spans="1:15" x14ac:dyDescent="0.25">
      <c r="A26" t="s">
        <v>64</v>
      </c>
      <c r="B26" s="78" t="s">
        <v>139</v>
      </c>
      <c r="C26">
        <v>490</v>
      </c>
      <c r="D26">
        <v>1.75</v>
      </c>
      <c r="E26">
        <v>10.87</v>
      </c>
      <c r="L26" s="76" t="s">
        <v>141</v>
      </c>
      <c r="M26" s="76"/>
      <c r="N26" s="76"/>
      <c r="O26" s="76"/>
    </row>
    <row r="27" spans="1:15" x14ac:dyDescent="0.25">
      <c r="A27" t="s">
        <v>68</v>
      </c>
      <c r="B27" s="71" t="s">
        <v>137</v>
      </c>
      <c r="C27">
        <v>419</v>
      </c>
      <c r="D27">
        <v>1.69</v>
      </c>
      <c r="E27">
        <v>6.12</v>
      </c>
      <c r="L27" s="80">
        <f>(L23-L21)/L21</f>
        <v>0.43874462917989893</v>
      </c>
      <c r="M27" s="76"/>
      <c r="N27" s="76"/>
      <c r="O27" s="76"/>
    </row>
    <row r="28" spans="1:15" x14ac:dyDescent="0.25">
      <c r="A28" t="s">
        <v>69</v>
      </c>
      <c r="B28" s="71"/>
      <c r="C28">
        <v>421</v>
      </c>
      <c r="D28">
        <v>1.61</v>
      </c>
      <c r="E28">
        <v>6.14</v>
      </c>
      <c r="L28" s="76"/>
      <c r="M28" s="76"/>
      <c r="N28" s="76"/>
      <c r="O28" s="76"/>
    </row>
    <row r="29" spans="1:15" x14ac:dyDescent="0.25">
      <c r="A29" t="s">
        <v>70</v>
      </c>
      <c r="B29" s="71"/>
      <c r="C29">
        <v>397</v>
      </c>
      <c r="D29">
        <v>1.67</v>
      </c>
      <c r="E29">
        <v>7.31</v>
      </c>
    </row>
    <row r="30" spans="1:15" x14ac:dyDescent="0.25">
      <c r="A30" t="s">
        <v>71</v>
      </c>
      <c r="B30" s="71"/>
      <c r="C30">
        <v>458</v>
      </c>
      <c r="D30">
        <v>1.67</v>
      </c>
      <c r="E30">
        <v>13.1</v>
      </c>
    </row>
    <row r="31" spans="1:15" x14ac:dyDescent="0.25">
      <c r="A31" t="s">
        <v>72</v>
      </c>
      <c r="B31" s="71"/>
      <c r="C31">
        <v>496</v>
      </c>
      <c r="D31">
        <v>1.54</v>
      </c>
      <c r="E31">
        <v>9.9499999999999993</v>
      </c>
    </row>
    <row r="32" spans="1:15" x14ac:dyDescent="0.25">
      <c r="A32" t="s">
        <v>73</v>
      </c>
      <c r="B32" s="71"/>
      <c r="C32">
        <v>450</v>
      </c>
      <c r="D32">
        <v>1.69</v>
      </c>
      <c r="E32">
        <v>10.199999999999999</v>
      </c>
    </row>
    <row r="33" spans="1:6" x14ac:dyDescent="0.25">
      <c r="A33" t="s">
        <v>74</v>
      </c>
      <c r="B33" s="71"/>
      <c r="C33">
        <v>465</v>
      </c>
      <c r="D33">
        <v>1.74</v>
      </c>
      <c r="E33">
        <v>14.4</v>
      </c>
    </row>
    <row r="34" spans="1:6" x14ac:dyDescent="0.25">
      <c r="A34" t="s">
        <v>75</v>
      </c>
      <c r="B34" s="73"/>
      <c r="C34">
        <v>483</v>
      </c>
      <c r="D34">
        <v>1.75</v>
      </c>
      <c r="E34">
        <v>15.5</v>
      </c>
    </row>
    <row r="35" spans="1:6" x14ac:dyDescent="0.25">
      <c r="A35" t="s">
        <v>76</v>
      </c>
      <c r="B35" s="75" t="s">
        <v>139</v>
      </c>
      <c r="C35">
        <v>498</v>
      </c>
      <c r="D35">
        <v>1.63</v>
      </c>
      <c r="E35">
        <v>13.8</v>
      </c>
    </row>
    <row r="36" spans="1:6" x14ac:dyDescent="0.25">
      <c r="A36" t="s">
        <v>77</v>
      </c>
      <c r="B36" s="79"/>
      <c r="C36">
        <v>445</v>
      </c>
      <c r="D36">
        <v>1.57</v>
      </c>
      <c r="E36">
        <v>12.83</v>
      </c>
    </row>
    <row r="37" spans="1:6" x14ac:dyDescent="0.25">
      <c r="A37" t="s">
        <v>78</v>
      </c>
      <c r="B37" s="79"/>
      <c r="C37">
        <v>460</v>
      </c>
      <c r="D37">
        <v>1.67</v>
      </c>
      <c r="E37">
        <v>13.09</v>
      </c>
    </row>
    <row r="38" spans="1:6" x14ac:dyDescent="0.25">
      <c r="A38" t="s">
        <v>79</v>
      </c>
      <c r="B38" s="79"/>
      <c r="C38">
        <v>540</v>
      </c>
      <c r="D38">
        <v>1.7</v>
      </c>
      <c r="E38">
        <v>17.2</v>
      </c>
    </row>
    <row r="39" spans="1:6" x14ac:dyDescent="0.25">
      <c r="A39" t="s">
        <v>80</v>
      </c>
      <c r="B39" s="79"/>
      <c r="C39">
        <v>501</v>
      </c>
      <c r="D39">
        <v>1.66</v>
      </c>
      <c r="E39">
        <v>18.510000000000002</v>
      </c>
    </row>
    <row r="40" spans="1:6" x14ac:dyDescent="0.25">
      <c r="A40" t="s">
        <v>81</v>
      </c>
      <c r="B40" s="79"/>
      <c r="C40">
        <v>451</v>
      </c>
      <c r="D40">
        <v>1.69</v>
      </c>
      <c r="E40">
        <v>10</v>
      </c>
    </row>
    <row r="41" spans="1:6" x14ac:dyDescent="0.25">
      <c r="A41" t="s">
        <v>82</v>
      </c>
      <c r="B41" s="79"/>
      <c r="C41">
        <v>447</v>
      </c>
      <c r="D41">
        <v>1.88</v>
      </c>
      <c r="E41">
        <v>11.84</v>
      </c>
      <c r="F41" t="s">
        <v>138</v>
      </c>
    </row>
    <row r="42" spans="1:6" x14ac:dyDescent="0.25">
      <c r="A42" t="s">
        <v>83</v>
      </c>
      <c r="B42" s="79"/>
      <c r="C42">
        <v>445</v>
      </c>
      <c r="D42">
        <v>1.65</v>
      </c>
      <c r="E42">
        <v>12.97</v>
      </c>
    </row>
    <row r="43" spans="1:6" x14ac:dyDescent="0.25">
      <c r="A43" t="s">
        <v>84</v>
      </c>
      <c r="B43" s="79"/>
      <c r="C43">
        <v>523</v>
      </c>
      <c r="D43">
        <v>1.83</v>
      </c>
      <c r="E43">
        <v>17.71</v>
      </c>
    </row>
    <row r="44" spans="1:6" x14ac:dyDescent="0.25">
      <c r="A44" t="s">
        <v>85</v>
      </c>
      <c r="B44" s="79"/>
      <c r="C44">
        <v>555</v>
      </c>
      <c r="D44">
        <v>1.82</v>
      </c>
      <c r="E44">
        <v>15.89</v>
      </c>
    </row>
    <row r="45" spans="1:6" x14ac:dyDescent="0.25">
      <c r="A45" t="s">
        <v>86</v>
      </c>
      <c r="B45" s="79"/>
      <c r="C45">
        <v>504</v>
      </c>
      <c r="D45">
        <v>1.94</v>
      </c>
      <c r="E45">
        <v>13.96</v>
      </c>
    </row>
    <row r="46" spans="1:6" x14ac:dyDescent="0.25">
      <c r="A46" t="s">
        <v>87</v>
      </c>
      <c r="B46" s="79"/>
      <c r="C46">
        <v>503</v>
      </c>
      <c r="D46">
        <v>1.71</v>
      </c>
      <c r="E46">
        <v>14.75</v>
      </c>
    </row>
    <row r="47" spans="1:6" x14ac:dyDescent="0.25">
      <c r="A47" t="s">
        <v>88</v>
      </c>
      <c r="B47" s="79"/>
      <c r="C47">
        <v>477</v>
      </c>
      <c r="D47">
        <v>1.66</v>
      </c>
      <c r="E47">
        <v>15.92</v>
      </c>
    </row>
    <row r="48" spans="1:6" x14ac:dyDescent="0.25">
      <c r="A48" t="s">
        <v>89</v>
      </c>
      <c r="B48" s="79"/>
      <c r="C48">
        <v>466</v>
      </c>
      <c r="D48">
        <v>1.81</v>
      </c>
      <c r="E48">
        <v>16.3</v>
      </c>
    </row>
    <row r="49" spans="1:5" x14ac:dyDescent="0.25">
      <c r="A49" t="s">
        <v>90</v>
      </c>
      <c r="B49" s="79"/>
      <c r="C49">
        <v>461</v>
      </c>
      <c r="D49">
        <v>1.6</v>
      </c>
      <c r="E49">
        <v>11.27</v>
      </c>
    </row>
    <row r="50" spans="1:5" x14ac:dyDescent="0.25">
      <c r="A50" t="s">
        <v>91</v>
      </c>
      <c r="B50" s="79"/>
      <c r="C50">
        <v>453</v>
      </c>
      <c r="D50">
        <v>1.71</v>
      </c>
      <c r="E50">
        <v>11.05</v>
      </c>
    </row>
    <row r="51" spans="1:5" x14ac:dyDescent="0.25">
      <c r="A51" t="s">
        <v>92</v>
      </c>
      <c r="B51" s="79"/>
      <c r="C51">
        <v>475</v>
      </c>
      <c r="D51">
        <v>1.67</v>
      </c>
      <c r="E51">
        <v>11.09</v>
      </c>
    </row>
  </sheetData>
  <mergeCells count="6">
    <mergeCell ref="B2:B5"/>
    <mergeCell ref="B7:B12"/>
    <mergeCell ref="B14:B19"/>
    <mergeCell ref="B21:B22"/>
    <mergeCell ref="B27:B34"/>
    <mergeCell ref="B35:B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Glucose</vt:lpstr>
      <vt:lpstr>CaloricConsumption</vt:lpstr>
      <vt:lpstr>Ketones</vt:lpstr>
      <vt:lpstr>BodyMass</vt:lpstr>
      <vt:lpstr>PostMortem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2015-07-30T10:26:12Z</dcterms:modified>
</cp:coreProperties>
</file>